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10" yWindow="3510" windowWidth="21600" windowHeight="11385" tabRatio="565" activeTab="0"/>
  </bookViews>
  <sheets>
    <sheet name="2" sheetId="1" r:id="rId1"/>
    <sheet name="1" sheetId="2" r:id="rId2"/>
  </sheets>
  <definedNames>
    <definedName name="_xlnm.Print_Area" localSheetId="0">'2'!$A$1:$T$106</definedName>
  </definedNames>
  <calcPr fullCalcOnLoad="1"/>
</workbook>
</file>

<file path=xl/sharedStrings.xml><?xml version="1.0" encoding="utf-8"?>
<sst xmlns="http://schemas.openxmlformats.org/spreadsheetml/2006/main" count="1255" uniqueCount="391">
  <si>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</si>
  <si>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</si>
  <si>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</si>
  <si>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</si>
  <si>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</si>
  <si>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</si>
  <si>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</si>
  <si>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</si>
  <si>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</si>
  <si>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</si>
  <si>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</si>
  <si>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</si>
  <si>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</si>
  <si>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</si>
  <si>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</si>
  <si>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</si>
  <si>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Условия договора</t>
  </si>
  <si>
    <t xml:space="preserve">КБК     </t>
  </si>
  <si>
    <t xml:space="preserve">Ведомство </t>
  </si>
  <si>
    <t>Раздел/ подраздел</t>
  </si>
  <si>
    <t>ЦСт</t>
  </si>
  <si>
    <t>ВР</t>
  </si>
  <si>
    <t>код мероприятия</t>
  </si>
  <si>
    <t>4</t>
  </si>
  <si>
    <t>5</t>
  </si>
  <si>
    <t>6</t>
  </si>
  <si>
    <t>7</t>
  </si>
  <si>
    <t>8</t>
  </si>
  <si>
    <t>Код по ОКВЭД 2</t>
  </si>
  <si>
    <t>Код по ОКПД 2</t>
  </si>
  <si>
    <t xml:space="preserve">ПЛАН </t>
  </si>
  <si>
    <t>развития Мурманской области</t>
  </si>
  <si>
    <t>от _______________ № _________</t>
  </si>
  <si>
    <t>* каждая закупка заполняется отдельной строкой</t>
  </si>
  <si>
    <t xml:space="preserve">Приложение </t>
  </si>
  <si>
    <t>Регион поставки товаров (выполнения работ, оказания услуг)</t>
  </si>
  <si>
    <t>х</t>
  </si>
  <si>
    <t xml:space="preserve">    закупки товаров (работ, услуг) </t>
  </si>
  <si>
    <t>Сведения
о начальной (максимальной)
цене договора
(цене лота), руб.</t>
  </si>
  <si>
    <t>Сведения о количестве (объеме) закупаемых товаров (работ, услуг)</t>
  </si>
  <si>
    <t>ПРИЛОЖЕНИЕ 2</t>
  </si>
  <si>
    <t xml:space="preserve">к приказу Министерства социального </t>
  </si>
  <si>
    <t xml:space="preserve">развития Мурманской области </t>
  </si>
  <si>
    <t>от _____________________№___________</t>
  </si>
  <si>
    <t>План закупки товаров (работ, услуг)</t>
  </si>
  <si>
    <r>
      <t xml:space="preserve">на  </t>
    </r>
    <r>
      <rPr>
        <u val="single"/>
        <sz val="12"/>
        <rFont val="Times New Roman"/>
        <family val="1"/>
      </rPr>
      <t>2017</t>
    </r>
    <r>
      <rPr>
        <sz val="12"/>
        <rFont val="Times New Roman"/>
        <family val="1"/>
      </rPr>
      <t xml:space="preserve">  год</t>
    </r>
  </si>
  <si>
    <t>Наименование заказчика</t>
  </si>
  <si>
    <t>госудасртвенное областное автономное учреждение социального обслуживания населения "Полярнозоринский комплексный центр социального осблуживания населения"</t>
  </si>
  <si>
    <t>Адрес местонахождения заказчика</t>
  </si>
  <si>
    <t>184230, Мурманская область, г.Полярные Зори, ул.Ломоносова, д.4А</t>
  </si>
  <si>
    <t>Телефон заказчика</t>
  </si>
  <si>
    <t>(8-815-32)7-53-10</t>
  </si>
  <si>
    <t>Электронная почта заказчика</t>
  </si>
  <si>
    <t>centrpz@mail.ru</t>
  </si>
  <si>
    <t>ИНН</t>
  </si>
  <si>
    <t>КПП</t>
  </si>
  <si>
    <t>ОКАТО</t>
  </si>
  <si>
    <t>КБК</t>
  </si>
  <si>
    <t>Код мероприятия</t>
  </si>
  <si>
    <t>Код  по ОКВЭД  2</t>
  </si>
  <si>
    <t>Код  по ОКДП 2</t>
  </si>
  <si>
    <t>Закупка в электронной форме</t>
  </si>
  <si>
    <t>Ведомство</t>
  </si>
  <si>
    <t>Раздел /подраздел</t>
  </si>
  <si>
    <t>Сведения о количестве (объеме)</t>
  </si>
  <si>
    <t>Сведения о начальной (максимальной цене договора (цене лота)</t>
  </si>
  <si>
    <t>График осуществеления процедур закупки</t>
  </si>
  <si>
    <t>Минимально необходимые требования, предъявляемые к закупаемым товарам (работам, услугам)</t>
  </si>
  <si>
    <t>Код по ОКЕЙ</t>
  </si>
  <si>
    <t>Планируемая дата или период размещения извещения о закупке (месяц, год)</t>
  </si>
  <si>
    <t>Срок исполнения договора (месяц, год)</t>
  </si>
  <si>
    <t>031 03 00050</t>
  </si>
  <si>
    <t>0310399999</t>
  </si>
  <si>
    <t>35.30</t>
  </si>
  <si>
    <t>В соответствии с договором</t>
  </si>
  <si>
    <t>Гигакалория</t>
  </si>
  <si>
    <t>Мурманская обл., г.Полярные Зори</t>
  </si>
  <si>
    <t>декабрь 2019</t>
  </si>
  <si>
    <t>Единственный поставщик</t>
  </si>
  <si>
    <t>нет</t>
  </si>
  <si>
    <t>35.13</t>
  </si>
  <si>
    <t>Поставка электроэнергии</t>
  </si>
  <si>
    <t>Киловат-час</t>
  </si>
  <si>
    <t>37.00</t>
  </si>
  <si>
    <t>Водопотребление и водоотведение</t>
  </si>
  <si>
    <t>м3</t>
  </si>
  <si>
    <t>Приобретение конвертов, марок</t>
  </si>
  <si>
    <t>Условная единица</t>
  </si>
  <si>
    <t>Закупка малого объема</t>
  </si>
  <si>
    <t>Почтовые услуги</t>
  </si>
  <si>
    <t>Услуги Интернет соединения</t>
  </si>
  <si>
    <t>Услуги связи Интернет</t>
  </si>
  <si>
    <t>Месяц</t>
  </si>
  <si>
    <t>январь 2019</t>
  </si>
  <si>
    <t>Услуги сотовой связи</t>
  </si>
  <si>
    <t>Услуги абонентской связи</t>
  </si>
  <si>
    <t>Транспортные услуги</t>
  </si>
  <si>
    <t>Услуги по вывозу снега</t>
  </si>
  <si>
    <t>Услуга</t>
  </si>
  <si>
    <t>Услуги по заправке огнетушителей</t>
  </si>
  <si>
    <t>Штука</t>
  </si>
  <si>
    <t>Уборка снега с крыши здания</t>
  </si>
  <si>
    <t>Техническое обслуживание  АИТП</t>
  </si>
  <si>
    <t xml:space="preserve">Тех.обслуживание оборудования учета и контроля расхода тепла </t>
  </si>
  <si>
    <t>Поверка измерительного оборудования</t>
  </si>
  <si>
    <t>Замен манометров и термометров биметалических</t>
  </si>
  <si>
    <t>43.22</t>
  </si>
  <si>
    <t xml:space="preserve">Запрос котировок </t>
  </si>
  <si>
    <t>Испытание средств защиты (перчатки диэлектрические)</t>
  </si>
  <si>
    <t>ТО и ремонт транспортного средства</t>
  </si>
  <si>
    <t>Техническое обслуживание электрооборудования (бытового и оргтехники)</t>
  </si>
  <si>
    <t xml:space="preserve">Электронный аукцион </t>
  </si>
  <si>
    <t>56.29.4</t>
  </si>
  <si>
    <t>Услуги по организации питания</t>
  </si>
  <si>
    <t>да</t>
  </si>
  <si>
    <t xml:space="preserve">Горячее питание </t>
  </si>
  <si>
    <t>Горячее питание</t>
  </si>
  <si>
    <t>Услуги охраны</t>
  </si>
  <si>
    <t>86.21</t>
  </si>
  <si>
    <t xml:space="preserve">Предварительны и периодический медицинский осмотр сотрудников </t>
  </si>
  <si>
    <t>Медицинские предрейсовые осмотры водителей</t>
  </si>
  <si>
    <t>Публикация в СМИ</t>
  </si>
  <si>
    <t>Услуги по страхованию ответственности владельцев автотранспортных средств</t>
  </si>
  <si>
    <t>Подписка на периодические издания</t>
  </si>
  <si>
    <t>000</t>
  </si>
  <si>
    <t>0000</t>
  </si>
  <si>
    <t>000 00 00000</t>
  </si>
  <si>
    <t>-</t>
  </si>
  <si>
    <t>Курсы повышения квалификации</t>
  </si>
  <si>
    <t>Обучение и аттестация</t>
  </si>
  <si>
    <t>Проведение смывов , проб, иследование воды</t>
  </si>
  <si>
    <t>Услуги нотариуса (госпошлины)</t>
  </si>
  <si>
    <t>Изготовление печатной продукции (сборники, брошюры..)</t>
  </si>
  <si>
    <t>Изготовление сборников, вывесок, буклетов</t>
  </si>
  <si>
    <t>В соответствии с техническим заданием</t>
  </si>
  <si>
    <t>Мебель</t>
  </si>
  <si>
    <t>19.20</t>
  </si>
  <si>
    <t xml:space="preserve">Приобретение ГСМ (бензин) </t>
  </si>
  <si>
    <t>Литр</t>
  </si>
  <si>
    <t>340</t>
  </si>
  <si>
    <t xml:space="preserve">Поставка бумаги для офисной техники, канцелярских товаров </t>
  </si>
  <si>
    <t xml:space="preserve">Бумага для офисной техники </t>
  </si>
  <si>
    <t xml:space="preserve">Продуктовые наборы </t>
  </si>
  <si>
    <t xml:space="preserve">Санитарно-гигиенические наборы  </t>
  </si>
  <si>
    <t xml:space="preserve">Санитарно-гигиенические наборы </t>
  </si>
  <si>
    <t>Приобретение ГСМ (масло моторное, тосол и т.д.)</t>
  </si>
  <si>
    <t>Строительные материалы</t>
  </si>
  <si>
    <t>Приобретение автозапчастей</t>
  </si>
  <si>
    <t>Запасные части для автотранспортных средств</t>
  </si>
  <si>
    <t>Моющие средства и средства личной гигиены</t>
  </si>
  <si>
    <t xml:space="preserve">Мыло и моющие средства </t>
  </si>
  <si>
    <t>Запчасти к офисной технике, тонер, картриджи</t>
  </si>
  <si>
    <t>Запчасти к офисной технике</t>
  </si>
  <si>
    <t>Полиграфическая продукция</t>
  </si>
  <si>
    <t>Сборники стихов, визитки</t>
  </si>
  <si>
    <t>Мягкий инвентарь (одежда для детей)</t>
  </si>
  <si>
    <t>Мягкий инвентарь (одежда для детей</t>
  </si>
  <si>
    <t>Электротовары (эл. Лампы, кабеля, выключатели и др.)</t>
  </si>
  <si>
    <t xml:space="preserve">Хозяйственные товары </t>
  </si>
  <si>
    <t xml:space="preserve">Перчатки и бахилы </t>
  </si>
  <si>
    <t>Поставка воды питьевой</t>
  </si>
  <si>
    <t>244</t>
  </si>
  <si>
    <t xml:space="preserve">Прочие </t>
  </si>
  <si>
    <t>Корзина к 9 мая</t>
  </si>
  <si>
    <t>Расходы на проведение мастер классов, праздников</t>
  </si>
  <si>
    <t>СГОЗ</t>
  </si>
  <si>
    <t>СПРАВОЧНО :</t>
  </si>
  <si>
    <t>руб.</t>
  </si>
  <si>
    <t>Итого по Плану:</t>
  </si>
  <si>
    <t>Аукционы</t>
  </si>
  <si>
    <t>конкурентным способом</t>
  </si>
  <si>
    <t>Единственный поставщик (монополисты)</t>
  </si>
  <si>
    <t xml:space="preserve">Закупки малого объема (до 100 тыс. руб.) </t>
  </si>
  <si>
    <t>неконкурентным способом</t>
  </si>
  <si>
    <t>Поставка бумаги офисной и канцелярских товаров</t>
  </si>
  <si>
    <t xml:space="preserve">  </t>
  </si>
  <si>
    <t>Сводный годовой объем закупок</t>
  </si>
  <si>
    <t>Электронный аукцион</t>
  </si>
  <si>
    <t>Контактный телефон: 8(81532)7-53-10</t>
  </si>
  <si>
    <t>Услуги по организации  питания</t>
  </si>
  <si>
    <t>Предоставление услуг по проведению  периодического медицинского осмотра</t>
  </si>
  <si>
    <t>Предоставление услуг по проведению  периодического медицинского осмотра работников</t>
  </si>
  <si>
    <t>ноябрь 2019</t>
  </si>
  <si>
    <t>Тепловодоснабжение и поставка горячей воды</t>
  </si>
  <si>
    <t>86.21.10</t>
  </si>
  <si>
    <t>19.20.21.125</t>
  </si>
  <si>
    <t>56.29.19.000</t>
  </si>
  <si>
    <t xml:space="preserve">Поставка и отпуск топлива через сеть АЗС/АЗК </t>
  </si>
  <si>
    <t>ГОАУСОН "Полярнозоринский КЦСОН"</t>
  </si>
  <si>
    <t>Иные цели (закупки малого объема)</t>
  </si>
  <si>
    <t>31.01</t>
  </si>
  <si>
    <t xml:space="preserve">Батарейки  AA </t>
  </si>
  <si>
    <t>Ручка шариковая масляная</t>
  </si>
  <si>
    <t>Скоросшиватель картонный</t>
  </si>
  <si>
    <t xml:space="preserve">Батарейки AAA </t>
  </si>
  <si>
    <t xml:space="preserve">Калькулятор настольный металлический
200х152мм
</t>
  </si>
  <si>
    <t xml:space="preserve">Короб архивный с клапаном, микрогофрокартон,
150 мм, до 1400 листов, белый
</t>
  </si>
  <si>
    <t>Упак</t>
  </si>
  <si>
    <t>31.01.11.150</t>
  </si>
  <si>
    <t>31.01.11.130</t>
  </si>
  <si>
    <t>31.01.12.110</t>
  </si>
  <si>
    <t>31.01.12.130</t>
  </si>
  <si>
    <t>31.01.12.131</t>
  </si>
  <si>
    <t>31.01.12.150</t>
  </si>
  <si>
    <t>Мебель деревянная, железная, вешалки</t>
  </si>
  <si>
    <t>31</t>
  </si>
  <si>
    <t>32.99</t>
  </si>
  <si>
    <t>20.52</t>
  </si>
  <si>
    <t>17.23</t>
  </si>
  <si>
    <t>22.29.25.000</t>
  </si>
  <si>
    <t>25.99</t>
  </si>
  <si>
    <t>27.20.11.000</t>
  </si>
  <si>
    <t>27.20</t>
  </si>
  <si>
    <t>22.29</t>
  </si>
  <si>
    <t>28.24</t>
  </si>
  <si>
    <t>17.29</t>
  </si>
  <si>
    <t>56.29.1</t>
  </si>
  <si>
    <t xml:space="preserve">Бензина марки Аи-95 </t>
  </si>
  <si>
    <t xml:space="preserve">Сменный Z-блок . Клеевая система Post-it. Количество листов в блоке: 100 шт. Ширина: 76 мм. Длина: 76 мм. Форма: квадратная. Клейкость: 23 Н/м. </t>
  </si>
  <si>
    <t xml:space="preserve">Количество пробиваемых листов: 20 лист.
Количество пробиваемых отверстий: 2 шт. Диаметр пробиваемого отверстия: 6 мм. Расстояние между отверстиями: 8 см. Наличие ограничительной линейки
Метка центрирования. Наличие контейнера для конфетти. </t>
  </si>
  <si>
    <t xml:space="preserve">Количество пробиваемых листов: 30 лист.
Количество пробиваемых отверстий: 2 шт. Диаметр пробиваемого отверстия: 6 мм. Расстояние между отверстиями: 8 см. Наличие ограничительной линейки. Метка центрирования. Наличие контейнера для конфетти. </t>
  </si>
  <si>
    <t xml:space="preserve">
Ширина закладок: 14 мм. Длина: 50 мм. Количество цветов: 5. Количество закладок в блоке: 50 шт. Общее количество закладок: 250 шт. Материал: бумага. Клейкость: 32 Н/м .
</t>
  </si>
  <si>
    <t>Регулировка угола наклона дисплея. Разрядность дисплея: 12.Тип размера: полноразмерный. Тип применения: универсальный. Исполнение: настольный. Число строк дисплея: 1. Металлическая панель. Цвет панели: металлик.</t>
  </si>
  <si>
    <t xml:space="preserve"> Изготовлен из экологически чистых материалов. Количество предметов в наборе: 13 шт. Количество отделений:10. Вращающийся. Основной цвет: черный. Материал подставки: пластик. Высота: 165 мм.</t>
  </si>
  <si>
    <t>Для склеивания бумаги, картона, фотографий и тканей. Вес: 15 г. Прозрачный. Без запаха. Форма корпуса: круглая.</t>
  </si>
  <si>
    <t>Для бумаги и картона. Шариковый аппликатор. Вес - 65 г.</t>
  </si>
  <si>
    <t>Для склеиваниябумаги и картона. Шариковый аппликатор. Вес - 65 г.</t>
  </si>
  <si>
    <t xml:space="preserve">Предназначение- для временного ограждения опасных участков в местах проведения строительных и ремонтных работ и т.п. Материал-полиэтилен. Цвет - комбинация красного и белого. Размер - 50 мм х 200 м. Вес - 0,402 кг. </t>
  </si>
  <si>
    <t xml:space="preserve">Лента сигнальная красно-белая </t>
  </si>
  <si>
    <t xml:space="preserve">Ламинатор GBC FUSION 1100L  </t>
  </si>
  <si>
    <t>Корректирующая жидкость</t>
  </si>
  <si>
    <t xml:space="preserve">Короб архивный с клапаном
</t>
  </si>
  <si>
    <t>Клей-роллер</t>
  </si>
  <si>
    <t xml:space="preserve">Клей-карандаш ERICHKRAUSE "Crystal" </t>
  </si>
  <si>
    <t xml:space="preserve">Канцелярский набор "Офисный"
</t>
  </si>
  <si>
    <t xml:space="preserve">Обложка 138*213 мм, стилизованная под кожу крокодила, тонированная бумага и позолоченный боковой срез - сочетание элегантности и роскоши. Тип ежедневника: недатированный. Формат: А5. Обложка: под кожу крокодила. Вид обложки: твердая. Количество листов: 160 шт.  </t>
  </si>
  <si>
    <t xml:space="preserve">Ежедневник недатированный </t>
  </si>
  <si>
    <t>Дырокол металлический с линейкой</t>
  </si>
  <si>
    <t xml:space="preserve">Дырокол металлический  с линейкой </t>
  </si>
  <si>
    <t xml:space="preserve">Бумага офисная </t>
  </si>
  <si>
    <t xml:space="preserve">Блокнот 145*212 мм, формата: А5. Количество листов: 60. Тип обложки: гибкий картон. Крепление блока: гребень (евроспираль).
Расположение переплета: верхнее. Линовка блока: клетка. </t>
  </si>
  <si>
    <t xml:space="preserve">Блокнот 
</t>
  </si>
  <si>
    <t>Блок для записей STAFF непроклеенный, куб</t>
  </si>
  <si>
    <t>Белый картон</t>
  </si>
  <si>
    <t>Количество листов-32, формат - А4, обложка-  мелованный картон, скрепление листов скрепка, плотность бумаги 100 г/м2.</t>
  </si>
  <si>
    <t xml:space="preserve">Технология алкалиновая, напряжение1.5 В, количество в упаковке-4 шт., упаковка- блистер. </t>
  </si>
  <si>
    <t xml:space="preserve">Технология: алкалиновая, напряжение: 1.5 В. Количество в упаковке: 4 шт., упаковка: блистер. </t>
  </si>
  <si>
    <t xml:space="preserve">Формат А4 (200×290 мм). Внутренний блок - белый мелованный картон плотностью 235 г/м2. 10 листов. </t>
  </si>
  <si>
    <t>Сменные блоки  для использования в пластиковых подставках и настольных органайзерах. Высота блока: 90 мм. Длина блока: 90 мм. Ширина блока: 90 мм. Цвет бумаги: белая. Белизна: 80 %. Плотность: 55 г/м2. Форма блока: куб.</t>
  </si>
  <si>
    <t xml:space="preserve">Клей-карандаш ERICH KRAUSE </t>
  </si>
  <si>
    <t>Пленки-заготовки для ламинирования FELLOWES</t>
  </si>
  <si>
    <t>Доска с текстильным покрытием</t>
  </si>
  <si>
    <t xml:space="preserve">Папка-уголок жесткая, непрозрачная BRAUBERG
</t>
  </si>
  <si>
    <t>Для хранения и транспортировки документов. Формат А4. Толщина пластика - 0,15 мм. Цвет - зеленый.</t>
  </si>
  <si>
    <t>Папки-файлы перфорированные А4 BRAUBERG</t>
  </si>
  <si>
    <t xml:space="preserve">Для подшивки документов в папки с любым кольцевым механизмом и скоросшивателем. Формат: А4. Толщина пленки: 45 мм. Количество в комплекте: 100 шт. </t>
  </si>
  <si>
    <t>Ручка гелевая</t>
  </si>
  <si>
    <t xml:space="preserve">Ручка гелевая
</t>
  </si>
  <si>
    <t>Шариковая ручка в пластиковом матово-прозрачном корпусе. Чернила на масляной основе. Цвет чернил: синий. Длина сменного стержня: 140 мм. Толщина линии письма: 0.35 мм. Диаметр пишущего узла: 0.7 мм. Чернила на масляной основе. Форма наконечника: игольчатый.</t>
  </si>
  <si>
    <t>Ручки гелевые BRAUBERG</t>
  </si>
  <si>
    <t xml:space="preserve">Скоросшиватель пластиковый 
</t>
  </si>
  <si>
    <t>С мультиперфорацией по краю обложки подшивается в папки с любым механизмом. Механизм подшивки: металлические усики и пластиковая планка. Для идентификации имеет сменный бумажный корешок. Формат А4 (22×31 см). Цвет - розовый. Толщина пластика - 0,18 мм. Фиксирует до 100 листов. Подшивается в папки с любым механизмом.</t>
  </si>
  <si>
    <t xml:space="preserve">Картонная папка с металлическим скоросшивателем предназначена для хранения документов. А4 формат.
Картон немелованный, плотность 310 г/м2. Вмещает до 200 листов. Надпись на обложке - «Дело №».  </t>
  </si>
  <si>
    <t xml:space="preserve">Степлер </t>
  </si>
  <si>
    <t>Предназначены для выделения текста на бумаге любого типа, включая факс-бумагу. Светостойкие чернила. Подающие чернила двух разных цветов. Основа чернил: водная. Двусторонний. Форма наконечника: скошенный. Мин. толщина линии письма: 1 мм.
Макс. толщина линии письма: 4 мм.  Форма корпуса: круглая.</t>
  </si>
  <si>
    <t xml:space="preserve"> Максимальный формат ламинирования: А4.  Тип ламинатора: пакетный. Макс. толщина пленки: 125 мкм. Количество валов: 2 шт. Регулировка температуры: да.</t>
  </si>
  <si>
    <t xml:space="preserve">Тетрадь 48л. </t>
  </si>
  <si>
    <t xml:space="preserve"> Клетка, количество листов: 48, бумвинил, офсет №2, 60г/м, белизна80%. Обложка: бумвинил. Линовка блока: клетка. Тип скрепления: скрепка. Формат: А5. Наличие полей: да. Внутренний блок: офсет.</t>
  </si>
  <si>
    <t xml:space="preserve">Тетрадь 96л. </t>
  </si>
  <si>
    <t xml:space="preserve">Обложка: бумвинил., офсет №2, 60г/м, белизна 80%, клетка, с полями, количество листов: 96.  Линовка блока: клетка. Тип скрепления: скрепка.
Внутренний блок: офсет </t>
  </si>
  <si>
    <t>Тетрадь  24л. HATBER</t>
  </si>
  <si>
    <t xml:space="preserve">Тетрадь А5 формата. Линовка блока: клетка. Количество листов: 24.Обложка:«зеленая». Формат: А5. Тип скрепления: скрепка. </t>
  </si>
  <si>
    <t>Бланк бухгалтерский</t>
  </si>
  <si>
    <t>Бухгалтерские бланки должны соответствовать государственным стандартам документального ведения учета- офсет 120 г/м2, «Личная карточка работника», упаковка 50 шт., ф-Т-2, А3 Вид бланка: Личная карточка работника. Формат: А3. Тип бумаги: офсетная.
Плотность бумаги: 120 г/м2. Количество слоев: 1. Длина: 415 мм, Ширина: 298 мм.</t>
  </si>
  <si>
    <t xml:space="preserve">Октановое число по моторному методу, не менее: 85,0; октановое число по исследовательскому методу не менее 95,0; экологический класс К5, соответствие с
требованиями ГОСТ Р 51105-97, ГОСТ Р 52368-
2005. </t>
  </si>
  <si>
    <t>Ножницы для работы с бумагой, тканью, картоном, 165 мм, 3-х сторзаточка. 
Длина: 190 мм. Тип ножниц: для правши. Заточка лезвий: трёхсторонняя. Эргономичная форма ручек. Форма лезвий: остроконечные. Материал лезвия: нержавеющая сталь. Материал ручек: пластик с резиновыми вставками.</t>
  </si>
  <si>
    <t>Калькулятор STAFF PLUS настольный DC-100NBK</t>
  </si>
  <si>
    <t>Разрядность дисплея: 10.
Тип размера: компактный.
Тип применения: универсальный.
Исполнение: настольный.
Число строк дисплея: 2.
Цвет панели: черный.
Длина: 147 мм.</t>
  </si>
  <si>
    <t>Мурманская обл., г. Полярные Зори</t>
  </si>
  <si>
    <t>Альбом для рисования</t>
  </si>
  <si>
    <t xml:space="preserve">Блок самоклеящейся. (стикер) 
</t>
  </si>
  <si>
    <t>Закладки самоклеящиеся. бумажные, 45*15мм</t>
  </si>
  <si>
    <t>Для склеивания бумаги, картона, фотографий и тканей. Вес: 36 г. Прозрачный. Без запаха. Форма корпуса: круглая.</t>
  </si>
  <si>
    <t xml:space="preserve">Клей-роллер ПВА </t>
  </si>
  <si>
    <t xml:space="preserve">Для документов формата: А4. Макс. вместимость: 1400 листов. Застежка: вырубной замок. Ширина корешка: 150 мм. Высота: 325 мм. Ширина: 260 мм. </t>
  </si>
  <si>
    <t>Ножницы BRAUBERG "Soft Grip"</t>
  </si>
  <si>
    <t xml:space="preserve">Чернила на масляной основе. Сменный стержень. Цвет чернил: синий. Длина сменного стержня: 137 мм. Толщина линии письма: 0.5 мм. Диаметр пишущего узла: 1 мм.
Форма наконечника: стандартный. </t>
  </si>
  <si>
    <t>Текстмаркеры двусторонние, НАБОР 4 шт.</t>
  </si>
  <si>
    <t>Бумага SVETOCOPY формата: А4.
Класс: C (С+). Белизна по CIE: 146 %. Плотность: 80 г/м2. Количество листов в пачке: 500.</t>
  </si>
  <si>
    <t>Для документов формата: А4, белый
Макс. вместимость: 900 листов. Застежка: вырубной замок.
Ширина корешка: 100 мм. Высота: 325 мм. Ширина: 260 мм.</t>
  </si>
  <si>
    <t>Объем - 20 мл.
На спиртовой основе, с кисточкой, белая</t>
  </si>
  <si>
    <t>Формат: нестандартный. Тип: пакет.  Длина: 65 мм. Ширина: 95 мм. Толщина пленки: 125 мкм. Поверхность: глянцевая, в комплекте: 100 шт.</t>
  </si>
  <si>
    <t>Доска с текстильным покрытием позволяет разместить объявления и заметки при помощи офисных булавок или кнопок.
Размер - 90×120 см.
Текстильное покрытие синего цвета.
Рамка из анодированного алюминия с пластмассовыми уголками.
В комплекте - крепежные элементы.</t>
  </si>
  <si>
    <t>Корпус из тонированного пластика черного цвета с рифленой поверхностью в зоне захвата для удобства письма. Сменный стержень.
Цвет чернил: черный. Длина сменного стержня: 130 мм.
Толщина линии письма: 0.35 мм. Диаметр пишущего узла: 0.5 мм. Цвет корпуса: черный.</t>
  </si>
  <si>
    <t>Корпус из тонированного пластика синего цвета с рифленой поверхностью в зоне захвата для удобства письма. Сменный стержень. Цвет чернил: синий.
Цвет корпуса: синий.</t>
  </si>
  <si>
    <t>Набор  гелевых ручек различных цветов с блестками. Рекомендован для детского творчества. Ручки упакованы в пластиковый футляр. Цвет чернил: ассорти. Количество в наборе: 6 шт. Длина сменного стержня: 135 мм. Толщина линии письма: 0.8 мм. Диаметр пишущего узла: 1 мм. Цвет корпуса: прозрачный.</t>
  </si>
  <si>
    <t>Максимальное количество скрепляемых листов: 20.
Глубина закладки бумаги: 59 мм. Высота корпуса: 57 мм. Длина корпуса: 138 мм.</t>
  </si>
  <si>
    <r>
      <t>Услуга должна предоставляться в соответствии с установленными медицинскими стандартами, требованиями, предъявляемыми к методам диагностики, профилактики и лечения, утвержденными на территории РФ.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Наличие лицензии на осуществление данного вида деятельности.</t>
    </r>
  </si>
  <si>
    <t>Упаковка</t>
  </si>
  <si>
    <t>Упаковка / Штука</t>
  </si>
  <si>
    <t>266 / 902</t>
  </si>
  <si>
    <t>778 / 796</t>
  </si>
  <si>
    <t xml:space="preserve">Питание должно соответствовать разработанному 14-дневному меню, предоставляться ежедневно для несовершеннолетних (4 чел.) , в рабочие дни для граждан пожилого возраста (12 чел.)  Наличие разрешения на осуществление данного вида деятельности. Соблюдение санитарных и эпидемиологических норм. </t>
  </si>
  <si>
    <t>%</t>
  </si>
  <si>
    <t>должно быть не менее 50%</t>
  </si>
  <si>
    <t>закупки малого объема не входят в план закупок</t>
  </si>
  <si>
    <t>декабрь 2020</t>
  </si>
  <si>
    <t>38.1</t>
  </si>
  <si>
    <t>услуги по обращению с ТКО</t>
  </si>
  <si>
    <t>февраль 2020</t>
  </si>
  <si>
    <t>январь 2020</t>
  </si>
  <si>
    <t>март 2020</t>
  </si>
  <si>
    <t>апрель 2020</t>
  </si>
  <si>
    <t>май 2020</t>
  </si>
  <si>
    <t>август 2020</t>
  </si>
  <si>
    <t>Гидропромывка системы отопления и ГВС</t>
  </si>
  <si>
    <t>Замена кабельной продукции шлейфов автоматической  системи пожарной безопасности</t>
  </si>
  <si>
    <t>на 2020 год</t>
  </si>
  <si>
    <t>Исполнитель: Олунина Галина Леонидовна</t>
  </si>
  <si>
    <t>Общая сумма НМЦД извещений, размещенных в 2019 году на средства 2020 года (руб.), по которым не заключен договор</t>
  </si>
  <si>
    <t>Изготовление бланков строгой отчетности</t>
  </si>
  <si>
    <t>Техническое обслуживание пожарной сигнализации (ТО АПС, БОПИ-4)</t>
  </si>
  <si>
    <t>Публикация годового отчета о деятельности учреждения</t>
  </si>
  <si>
    <t xml:space="preserve">Услуги по дератизации и дизенсекции </t>
  </si>
  <si>
    <t>Каркас и фасады - ЛДСП толщиной 16 мм.                                                      Кромка - ПВХ толщиной 0,5 мм.                                    Задняя стенка - HDF толщиной 3,2 мм.
Регулируемые опоры.
Поставляется в разобранном виде.
В комплект входит крепеж и инструкция по сборке. 4 полки.                                    Производитель: Россия.</t>
  </si>
  <si>
    <t xml:space="preserve">Каркас и фасады - ЛДСП толщиной 16 мм Кромка - ПВХ толщиной 0,5 мм.
Задняя стенка - HDF толщиной 3,2 мм.
Верхняя и нижняя горизонтальные стенки - проходного типа.
Регулируемые опоры.
Поставляется в разобранном виде.
В комплект входит крепеж и инструкция по сборке.Производитель: Россия.
</t>
  </si>
  <si>
    <t>Крышки, опоры и царги - ЛДСП 16 мм.
Кромка на крышках, опорах и царгах - ПВХ 0,5 мм.
Регулируемые опоры.
Поставляется в разобранном виде.
В комплект входит крепеж и инструкция по сборке.
Цвет крышки и царги - дуб молочный.
Цвет опор - дуб молочный.
Производитель: Россия.</t>
  </si>
  <si>
    <t>Крышка тумбы, каркас, стенки ящиков и фасады - ЛДСП толщиной 16 мм.
Кромка - ПВХ толщиной 0,5 мм.
Дно ящиков - HDF толщиной 3,2 мм.
В комплект входит крепеж и инструкция по сборке.
3 ящика, ниша.
Цвет фасада - дуб молочный.
Цвет каркаса - дуб молочный.
Производитель: Россия.</t>
  </si>
  <si>
    <t>Материал обивки: сетка, ткань.
Цвет обивки: черный.
Максимальная нагрузка: до 100 кг.
Тип механизма: «пружинно-винтовой» с механизмом качания спинки.
Сетка в спинке : да.
Крестовина (пятилучие): пластик.
Подлокотники: пластик.
Производитель: Россия.</t>
  </si>
  <si>
    <t>Верхняя и нижняя горизонтальные стенки - ЛДСП 22 мм, кромка ПВХ 2 мм.
Вертикальные стенки и полка - ЛДСП 16 мм, кромка ПВХ 0,5 мм.
Задняя стенка - ХДФ толщиной 3,2 мм.
Горизонтальные стенки - проходного типа.
Регулируемые опоры.
Поставляется в разобранном виде.
В комплект входит крепеж и инструкция по сборке.
Производитель: Россия.</t>
  </si>
  <si>
    <t>Тип: вешалка-стойка.
Количество крючков: 5 шт.
Максимальная нагрузка на крючок: 5 кг.
Материал основания: металл.
Покрытие: порошковое.
Высота: 1770 мм.
Ширина: 450 мм.
Производитель: Россия.</t>
  </si>
  <si>
    <t>Стеллаж с 6 полками в комплекте.
Размер (ВхШхГ) - 2000×1000×300 мм.
Нагрузка на полку - до 100 кг, на стеллаж - до 500 кг.
Болтовое соединение элементов конструкции.
Стойки «Standart» с усиленным угловым профилем (30×30 мм).
Дополнительные Г-образные усилители верхней и нижней полки.
Высота бокового ребра полки – 33 мм.
Производитель: Россия.</t>
  </si>
  <si>
    <t>Каркас и фасады - ЛДСП толщиной 16 мм.
Кромка - ПВХ толщиной 0,5 мм.
Задняя стенка - HDF толщиной 3,2 мм.
Регулируемые опоры.
Поставляется в разобранном виде.
В комплект входит крепеж и инструкция по сборке. 4 полки.
Производитель: Россия.</t>
  </si>
  <si>
    <t>Материал обивки: сетка, ткань.
Цвет обивки: черный.
Максимальная нагрузка: до 120 кг.
Тип механизма: «вверх-вниз» только регулировка высоты кресла.
Сетка в спинке : да.
Крестовина (пятилучие): пластик.
Подлокотники: пластик.
Производитель: Россия.</t>
  </si>
  <si>
    <t>Материал обивки: кожзам, сетка, ткань, экокожа.
Цвет обивки: черный.
Максимальная нагрузка: до 110 кг.
Механизм качания: да.
Тип механизма: «топ-ган» качание с регулировкой под вес и фиксацией в 1 положении.
Сетка в спинке : да.
Крестовина (пятилучие): хромированный металл.
Производитель: Китай.</t>
  </si>
  <si>
    <t>Ключевой замок сейфового типа ПРАКТИК (Россия), 2 ключа в комплекте.
Съемная полка.
Сварная конструкция из стали толщиной 1,2 мм.
Полимерное порошковое покрытие.
Размер (ВхШхГ) - 320×420×350 мм.
Вес - 10 кг.
Гарантия: 12 месяцев.
Производитель: Россия.</t>
  </si>
  <si>
    <t>Верхняя и нижняя горизонтальные стенки - ЛДСП 22 мм, кромка ПВХ 2 мм.
Вертикальные стенки и полки - ЛДСП 16 мм, кромка ПВХ 0,5 мм.
Задняя стенка - ХДФ толщиной 3,2 мм.
Горизонтальные стенки - проходного типа.
Регулируемые опоры.
Поставляется в разобранном виде.
В комплект входит крепеж и инструкция по сборке.
Производитель: Россия.</t>
  </si>
  <si>
    <t>Каркас и фасады - ЛДСП толщиной 16 мм.
Кромка - ПВХ толщиной 0,5 мм.
Задняя стенка - ДВП толщиной 3,2 мм.
Регулируемые опоры.
Поставляется в разобранном виде.
В комплект входит крепеж и инструкция по сборке. 4 полки.
Производитель: Россия.</t>
  </si>
  <si>
    <t>Каркас и фасады - ЛДСП толщиной 16 мм.
Кромка - ПВХ толщиной 0,5 мм.
Задняя стенка - ДВП толщиной 3,2 мм.
Верхняя и нижняя горизонтальные стенки - проходного типа.
Регулируемые опоры.
Поставляется в разобранном виде.
В комплект входит крепеж и инструкция по сборке.
Производитель: Россия.</t>
  </si>
  <si>
    <t>Сборная металлическая конструкция.
Комплектуется 4-мя полками, регулируемыми по высоте.
Позволяет разместить 4 ряда архивных папок.
Нагрузка на полку - до 60 кг.
Ключевой замок.
Габаритные размеры (ВхШхГ) - 183×91,5×45,8 см.
Вес - 47 кг.
Производитель: Россия.</t>
  </si>
  <si>
    <t>Крышка стола, опоры и царга - ЛДСП толщиной 16 мм.
Кромка - ПВХ толщиной 0,5 мм.
Подвесная тумба с 3 ящиками.
Регулируемые опоры.
Поставляется в разобранном виде.
В комплект входит крепеж и инструкция по сборке.
Цвет - бук невский.
Производитель: Россия.</t>
  </si>
  <si>
    <t>Крышка стола, опоры и царга - ЛДСП толщиной 16 мм.
Кромка - ПВХ толщиной 0,5 мм.
Подвесная тумба с 3 ящиками.
Подвесная тумба с дверью.
Регулируемые опоры.
Поставляется в разобранном виде.
В комплект входит крепеж и инструкция по сборке.
Производитель: Россия.</t>
  </si>
  <si>
    <t>Крышка стола, опоры и царга - ЛДСП толщиной 16 мм.
Кромка - ПВХ толщиной 0,5 мм.
Регулируемые опоры.
Поставляется в разобранном виде.
В комплект входит крепеж и инструкция по сборке.
Цвет - орех пирамидальный.
Размер (ШхГхВ) - 800×600×750 мм.
Производитель: Россия.</t>
  </si>
  <si>
    <t>Шкаф полузакрытый «Канц», 700×350×1830 мм, цвет дуб молочный (КОМПЛЕКТ)</t>
  </si>
  <si>
    <t>Шкаф для одежды «Канц», 700×350×1830 мм, цвет дуб молочный (КОМПЛЕКТ)</t>
  </si>
  <si>
    <t>Стол письменный эргономичный «Канц», 1400×800×750 мм, правый, левый цвет дуб молочный (КОМПЛЕКТ)</t>
  </si>
  <si>
    <t>Тумба приставная «Канц», 400×450×750 мм, 3 ящика, полка, цвет дуб молочный (КОМПЛЕКТ</t>
  </si>
  <si>
    <t xml:space="preserve"> Кресло BRABIX "Drive MG-350", с подлокотниками, черное ТW</t>
  </si>
  <si>
    <t xml:space="preserve"> Шкаф для одежды "Монолит", 740х390х2050 мм, цвет орех гварнери, ШМ49.3</t>
  </si>
  <si>
    <t>Шкаф закрытый со стеклом "Монолит", 740х390х2050 мм, цвет орех гварнери (КОМПЛЕКТ)</t>
  </si>
  <si>
    <t xml:space="preserve"> Шкаф закрытый "Канц", 700х350х1830 мм, цвет бук невский (КОМПЛЕКТ)</t>
  </si>
  <si>
    <t>Шкаф для одежды "Канц", 700х350х1830 мм, цвет бук невский, ШК40.10</t>
  </si>
  <si>
    <t xml:space="preserve"> Вешалка-стойка "Ажур-2", 1,77 м, основание 45 см, 5 крючков, металл, белая</t>
  </si>
  <si>
    <t>Стеллаж металлический ПРАКТИК "MS", 2000х1000х300 мм, 6 полок</t>
  </si>
  <si>
    <t>Шкаф закрытый "Канц", 700х350х1830 мм, цвет венге (КОМПЛЕКТ)</t>
  </si>
  <si>
    <t xml:space="preserve"> Кресло CH-599AXSN, с подлокотниками, черное</t>
  </si>
  <si>
    <t>Кресло BRABIX "Flash MG-302", с подлокотниками, хром, черное</t>
  </si>
  <si>
    <t>Шкаф металлический для документов ПРАКТИК "SL-32" 320х420х350 мм, 9 кг, сварной</t>
  </si>
  <si>
    <t xml:space="preserve"> Шкаф для одежды "Монолит", 370х520х2050 мм, цвет серый, ШМ52.11</t>
  </si>
  <si>
    <t xml:space="preserve"> Шкаф (стеллаж) "Монолит", 740х390х1250 мм, 2 полки, цвет серый</t>
  </si>
  <si>
    <t>Шкаф металлический офисный ПРАКТИК "AM-1891", 1830х915х458 мм, 47 кг, разборный</t>
  </si>
  <si>
    <t xml:space="preserve"> Стол письменный «Канц», 1200×600×750 мм, тумба 3 ящика, цвет бук невский, СК27.10</t>
  </si>
  <si>
    <t xml:space="preserve"> Стол письменный «Канц», 1600×600×750 мм, 2 тумбы, комбинированный, цвет бук невский, СК29.10</t>
  </si>
  <si>
    <t xml:space="preserve"> Стол компьютерный «Канц», 800×600×750 мм, цвет орех пирамидальный, СК25.9</t>
  </si>
  <si>
    <t>31.09.11.120</t>
  </si>
  <si>
    <t>266/902</t>
  </si>
  <si>
    <t>СГОЗ на 2020(руб.)</t>
  </si>
  <si>
    <t>Сумма  договоров, заключенных по результатам конкурентных процедур в 2019 году на финансовое обеспечение 2020 года (руб.)</t>
  </si>
  <si>
    <t xml:space="preserve"> Сумма  договоров малого объема (до 100 тыс. руб.), предусмотренных к заключению на финансовое обеспечение 2020 года </t>
  </si>
  <si>
    <t>Запрос котировок в электронной форме</t>
  </si>
  <si>
    <t>Запрос котировок</t>
  </si>
  <si>
    <t>к Приказу Министерства труда и социального</t>
  </si>
  <si>
    <r>
      <t>1 квартал 2020</t>
    </r>
    <r>
      <rPr>
        <sz val="9"/>
        <color indexed="10"/>
        <rFont val="Times New Roman"/>
        <family val="1"/>
      </rPr>
      <t xml:space="preserve"> </t>
    </r>
    <r>
      <rPr>
        <sz val="9"/>
        <rFont val="Times New Roman"/>
        <family val="1"/>
      </rPr>
      <t>год</t>
    </r>
  </si>
  <si>
    <t>2 квартал 2020 год</t>
  </si>
  <si>
    <t>3 квартал 2020 год</t>
  </si>
  <si>
    <t>4 квартал 2020 год</t>
  </si>
  <si>
    <t>000/803</t>
  </si>
  <si>
    <t>0000/1002</t>
  </si>
  <si>
    <t>000 00 00000 / 031 03 00050</t>
  </si>
  <si>
    <t>Выполнение работ по ремонту</t>
  </si>
  <si>
    <t>43.32</t>
  </si>
  <si>
    <t>43.32.10.110</t>
  </si>
  <si>
    <t>Малые закупки (руб.)</t>
  </si>
  <si>
    <t>Замена кабельной продукции шлейфов автоматической  системи пожарной безопасности в здании г. Полярные Зори, ул. Ломоносова, д.4А   Выполнение работ в соответствии с требованиями сметной документации, с соблюдением правил пожарной безопасности.</t>
  </si>
  <si>
    <t>37.00.11.110</t>
  </si>
  <si>
    <t xml:space="preserve"> Оказание услуг по обращению с ТКО</t>
  </si>
  <si>
    <t>Кубический метр</t>
  </si>
  <si>
    <t>Вывоз ТКО один раз в неделю  по адресу г. Полярные Зори, ул. Ломоносова, д.4А</t>
  </si>
  <si>
    <t>38.21.22.000</t>
  </si>
  <si>
    <t>17.12.1 47.62</t>
  </si>
  <si>
    <t>17.12.14.119 22.29.25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</si>
</sst>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0.0"/>
    <numFmt numFmtId="165" formatCode="0.0%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9"/>
      <color indexed="8"/>
      <name val="Times New Roman"/>
      <family val="1"/>
    </font>
    <font>
      <sz val="10"/>
      <name val="Arial"/>
      <family val="2"/>
    </font>
    <font>
      <sz val="11"/>
      <color indexed="20"/>
      <name val="Calibri"/>
      <family val="2"/>
    </font>
    <font>
      <sz val="10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Arial"/>
      <family val="2"/>
    </font>
    <font>
      <u val="single"/>
      <sz val="12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u val="single"/>
      <sz val="10"/>
      <color indexed="12"/>
      <name val="Arial CYR"/>
      <family val="0"/>
    </font>
    <font>
      <b/>
      <u val="single"/>
      <sz val="10"/>
      <color indexed="12"/>
      <name val="Arial"/>
      <family val="2"/>
    </font>
    <font>
      <sz val="7"/>
      <name val="Arial"/>
      <family val="2"/>
    </font>
    <font>
      <sz val="9"/>
      <color indexed="10"/>
      <name val="Times New Roman"/>
      <family val="1"/>
    </font>
    <font>
      <b/>
      <sz val="9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2"/>
      <name val="Arial"/>
      <family val="2"/>
    </font>
    <font>
      <b/>
      <sz val="9"/>
      <color indexed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sz val="9"/>
      <name val="Tempus Sans ITC"/>
      <family val="5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0"/>
      <color indexed="10"/>
      <name val="Times New Roman"/>
      <family val="1"/>
    </font>
    <font>
      <u val="single"/>
      <sz val="10"/>
      <color indexed="20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57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9"/>
      <color rgb="FF000000"/>
      <name val="Times New Roman"/>
      <family val="1"/>
    </font>
    <font>
      <sz val="12"/>
      <color rgb="FFFF0000"/>
      <name val="Times New Roman"/>
      <family val="1"/>
    </font>
    <font>
      <sz val="9"/>
      <color rgb="FFFF0000"/>
      <name val="Times New Roman"/>
      <family val="1"/>
    </font>
    <font>
      <sz val="8"/>
      <color rgb="FF000000"/>
      <name val="Times New Roman"/>
      <family val="1"/>
    </font>
    <font>
      <sz val="10"/>
      <color rgb="FFFF0000"/>
      <name val="Times New Roman"/>
      <family val="1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7" fillId="30" borderId="0">
      <alignment/>
      <protection/>
    </xf>
    <xf numFmtId="0" fontId="62" fillId="0" borderId="0" applyNumberFormat="0" applyFill="0" applyBorder="0" applyAlignment="0" applyProtection="0"/>
    <xf numFmtId="0" fontId="63" fillId="31" borderId="0" applyNumberFormat="0" applyBorder="0" applyAlignment="0" applyProtection="0"/>
    <xf numFmtId="0" fontId="63" fillId="31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" fillId="32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7" fillId="3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34" borderId="0" xfId="0" applyFont="1" applyFill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17" fontId="4" fillId="0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4" fillId="0" borderId="10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textRotation="90" wrapText="1"/>
    </xf>
    <xf numFmtId="9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49" fontId="4" fillId="0" borderId="14" xfId="0" applyNumberFormat="1" applyFont="1" applyBorder="1" applyAlignment="1">
      <alignment horizontal="center" vertical="center"/>
    </xf>
    <xf numFmtId="0" fontId="68" fillId="0" borderId="15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68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0" fillId="0" borderId="0" xfId="0" applyNumberForma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0" fontId="13" fillId="35" borderId="0" xfId="0" applyNumberFormat="1" applyFont="1" applyFill="1" applyAlignment="1">
      <alignment horizontal="left"/>
    </xf>
    <xf numFmtId="0" fontId="0" fillId="35" borderId="0" xfId="0" applyFill="1" applyAlignment="1">
      <alignment/>
    </xf>
    <xf numFmtId="0" fontId="7" fillId="35" borderId="0" xfId="0" applyFont="1" applyFill="1" applyAlignment="1">
      <alignment/>
    </xf>
    <xf numFmtId="0" fontId="0" fillId="0" borderId="0" xfId="0" applyAlignment="1">
      <alignment horizontal="center"/>
    </xf>
    <xf numFmtId="4" fontId="7" fillId="0" borderId="0" xfId="0" applyNumberFormat="1" applyFont="1" applyAlignment="1">
      <alignment horizontal="center"/>
    </xf>
    <xf numFmtId="0" fontId="19" fillId="0" borderId="10" xfId="0" applyFont="1" applyBorder="1" applyAlignment="1">
      <alignment horizontal="center"/>
    </xf>
    <xf numFmtId="49" fontId="19" fillId="0" borderId="10" xfId="0" applyNumberFormat="1" applyFont="1" applyBorder="1" applyAlignment="1">
      <alignment horizontal="center"/>
    </xf>
    <xf numFmtId="0" fontId="2" fillId="35" borderId="0" xfId="0" applyNumberFormat="1" applyFont="1" applyFill="1" applyAlignment="1">
      <alignment horizontal="left" vertical="center"/>
    </xf>
    <xf numFmtId="0" fontId="4" fillId="35" borderId="0" xfId="0" applyFont="1" applyFill="1" applyAlignment="1">
      <alignment horizontal="center" vertical="center"/>
    </xf>
    <xf numFmtId="0" fontId="4" fillId="34" borderId="10" xfId="0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/>
    </xf>
    <xf numFmtId="0" fontId="6" fillId="34" borderId="10" xfId="0" applyFont="1" applyFill="1" applyBorder="1" applyAlignment="1">
      <alignment horizontal="center" vertical="center" wrapText="1"/>
    </xf>
    <xf numFmtId="0" fontId="6" fillId="11" borderId="10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horizontal="center" vertical="center" wrapText="1"/>
    </xf>
    <xf numFmtId="49" fontId="21" fillId="36" borderId="10" xfId="0" applyNumberFormat="1" applyFont="1" applyFill="1" applyBorder="1" applyAlignment="1">
      <alignment horizontal="center" vertical="center" wrapText="1" shrinkToFit="1"/>
    </xf>
    <xf numFmtId="1" fontId="4" fillId="34" borderId="10" xfId="0" applyNumberFormat="1" applyFont="1" applyFill="1" applyBorder="1" applyAlignment="1">
      <alignment horizontal="center" vertical="center" wrapText="1"/>
    </xf>
    <xf numFmtId="4" fontId="2" fillId="35" borderId="0" xfId="0" applyNumberFormat="1" applyFont="1" applyFill="1" applyAlignment="1">
      <alignment horizontal="left" vertical="center"/>
    </xf>
    <xf numFmtId="0" fontId="6" fillId="37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4" fontId="2" fillId="0" borderId="0" xfId="0" applyNumberFormat="1" applyFont="1" applyFill="1" applyAlignment="1">
      <alignment horizontal="left" vertical="center"/>
    </xf>
    <xf numFmtId="0" fontId="6" fillId="13" borderId="10" xfId="0" applyFont="1" applyFill="1" applyBorder="1" applyAlignment="1">
      <alignment horizontal="center" vertical="center" wrapText="1"/>
    </xf>
    <xf numFmtId="0" fontId="6" fillId="16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 shrinkToFit="1"/>
    </xf>
    <xf numFmtId="1" fontId="6" fillId="36" borderId="10" xfId="0" applyNumberFormat="1" applyFont="1" applyFill="1" applyBorder="1" applyAlignment="1">
      <alignment horizontal="center" vertical="center" wrapText="1"/>
    </xf>
    <xf numFmtId="0" fontId="22" fillId="35" borderId="0" xfId="0" applyNumberFormat="1" applyFont="1" applyFill="1" applyAlignment="1">
      <alignment horizontal="left" vertical="center"/>
    </xf>
    <xf numFmtId="0" fontId="20" fillId="35" borderId="0" xfId="0" applyFont="1" applyFill="1" applyAlignment="1">
      <alignment horizontal="center" vertical="center"/>
    </xf>
    <xf numFmtId="0" fontId="21" fillId="36" borderId="10" xfId="0" applyFont="1" applyFill="1" applyBorder="1" applyAlignment="1">
      <alignment horizontal="center" vertical="center" wrapText="1"/>
    </xf>
    <xf numFmtId="0" fontId="6" fillId="15" borderId="10" xfId="0" applyFont="1" applyFill="1" applyBorder="1" applyAlignment="1">
      <alignment horizontal="center" vertical="center" wrapText="1"/>
    </xf>
    <xf numFmtId="1" fontId="4" fillId="36" borderId="10" xfId="0" applyNumberFormat="1" applyFont="1" applyFill="1" applyBorder="1" applyAlignment="1">
      <alignment horizontal="center" vertical="center" wrapText="1"/>
    </xf>
    <xf numFmtId="0" fontId="6" fillId="38" borderId="10" xfId="0" applyFont="1" applyFill="1" applyBorder="1" applyAlignment="1">
      <alignment horizontal="center" vertical="center" wrapText="1"/>
    </xf>
    <xf numFmtId="49" fontId="6" fillId="13" borderId="10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4" fontId="4" fillId="35" borderId="0" xfId="0" applyNumberFormat="1" applyFont="1" applyFill="1" applyAlignment="1">
      <alignment horizontal="center" vertical="center"/>
    </xf>
    <xf numFmtId="0" fontId="6" fillId="10" borderId="10" xfId="0" applyFont="1" applyFill="1" applyBorder="1" applyAlignment="1">
      <alignment horizontal="center" vertical="center" wrapText="1"/>
    </xf>
    <xf numFmtId="1" fontId="4" fillId="34" borderId="10" xfId="0" applyNumberFormat="1" applyFont="1" applyFill="1" applyBorder="1" applyAlignment="1">
      <alignment horizontal="center" vertical="center"/>
    </xf>
    <xf numFmtId="49" fontId="6" fillId="34" borderId="0" xfId="0" applyNumberFormat="1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/>
    </xf>
    <xf numFmtId="49" fontId="4" fillId="34" borderId="0" xfId="0" applyNumberFormat="1" applyFont="1" applyFill="1" applyBorder="1" applyAlignment="1">
      <alignment horizontal="center" vertical="center"/>
    </xf>
    <xf numFmtId="0" fontId="4" fillId="34" borderId="0" xfId="0" applyFont="1" applyFill="1" applyBorder="1" applyAlignment="1">
      <alignment horizontal="center" vertical="center" wrapText="1"/>
    </xf>
    <xf numFmtId="1" fontId="4" fillId="34" borderId="0" xfId="0" applyNumberFormat="1" applyFont="1" applyFill="1" applyBorder="1" applyAlignment="1">
      <alignment horizontal="center" vertical="center"/>
    </xf>
    <xf numFmtId="4" fontId="4" fillId="34" borderId="0" xfId="0" applyNumberFormat="1" applyFont="1" applyFill="1" applyBorder="1" applyAlignment="1">
      <alignment horizontal="center" vertical="center" wrapText="1"/>
    </xf>
    <xf numFmtId="4" fontId="13" fillId="35" borderId="0" xfId="0" applyNumberFormat="1" applyFont="1" applyFill="1" applyAlignment="1">
      <alignment horizontal="left"/>
    </xf>
    <xf numFmtId="49" fontId="24" fillId="39" borderId="0" xfId="0" applyNumberFormat="1" applyFont="1" applyFill="1" applyAlignment="1">
      <alignment/>
    </xf>
    <xf numFmtId="0" fontId="13" fillId="39" borderId="0" xfId="0" applyFont="1" applyFill="1" applyAlignment="1">
      <alignment/>
    </xf>
    <xf numFmtId="4" fontId="13" fillId="0" borderId="0" xfId="0" applyNumberFormat="1" applyFont="1" applyFill="1" applyAlignment="1">
      <alignment/>
    </xf>
    <xf numFmtId="0" fontId="24" fillId="0" borderId="0" xfId="0" applyFont="1" applyFill="1" applyAlignment="1">
      <alignment/>
    </xf>
    <xf numFmtId="0" fontId="13" fillId="0" borderId="0" xfId="0" applyFont="1" applyAlignment="1">
      <alignment/>
    </xf>
    <xf numFmtId="4" fontId="13" fillId="35" borderId="10" xfId="0" applyNumberFormat="1" applyFont="1" applyFill="1" applyBorder="1" applyAlignment="1">
      <alignment horizontal="center"/>
    </xf>
    <xf numFmtId="2" fontId="13" fillId="0" borderId="10" xfId="0" applyNumberFormat="1" applyFont="1" applyFill="1" applyBorder="1" applyAlignment="1">
      <alignment horizontal="center"/>
    </xf>
    <xf numFmtId="4" fontId="13" fillId="0" borderId="10" xfId="0" applyNumberFormat="1" applyFont="1" applyFill="1" applyBorder="1" applyAlignment="1">
      <alignment horizontal="center"/>
    </xf>
    <xf numFmtId="0" fontId="7" fillId="34" borderId="0" xfId="0" applyFont="1" applyFill="1" applyAlignment="1">
      <alignment/>
    </xf>
    <xf numFmtId="0" fontId="0" fillId="34" borderId="0" xfId="0" applyFill="1" applyAlignment="1">
      <alignment/>
    </xf>
    <xf numFmtId="4" fontId="13" fillId="0" borderId="10" xfId="0" applyNumberFormat="1" applyFont="1" applyFill="1" applyBorder="1" applyAlignment="1">
      <alignment horizontal="center" wrapText="1"/>
    </xf>
    <xf numFmtId="2" fontId="13" fillId="0" borderId="10" xfId="0" applyNumberFormat="1" applyFont="1" applyBorder="1" applyAlignment="1">
      <alignment horizontal="center" wrapText="1"/>
    </xf>
    <xf numFmtId="164" fontId="13" fillId="0" borderId="0" xfId="0" applyNumberFormat="1" applyFont="1" applyAlignment="1">
      <alignment/>
    </xf>
    <xf numFmtId="4" fontId="7" fillId="34" borderId="0" xfId="0" applyNumberFormat="1" applyFont="1" applyFill="1" applyAlignment="1">
      <alignment/>
    </xf>
    <xf numFmtId="4" fontId="13" fillId="0" borderId="0" xfId="0" applyNumberFormat="1" applyFont="1" applyAlignment="1">
      <alignment/>
    </xf>
    <xf numFmtId="4" fontId="0" fillId="0" borderId="0" xfId="0" applyNumberFormat="1" applyAlignment="1">
      <alignment/>
    </xf>
    <xf numFmtId="4" fontId="0" fillId="34" borderId="0" xfId="0" applyNumberFormat="1" applyFill="1" applyAlignment="1">
      <alignment/>
    </xf>
    <xf numFmtId="4" fontId="13" fillId="0" borderId="0" xfId="0" applyNumberFormat="1" applyFont="1" applyBorder="1" applyAlignment="1">
      <alignment/>
    </xf>
    <xf numFmtId="2" fontId="13" fillId="0" borderId="0" xfId="0" applyNumberFormat="1" applyFont="1" applyBorder="1" applyAlignment="1">
      <alignment horizontal="center"/>
    </xf>
    <xf numFmtId="49" fontId="13" fillId="0" borderId="0" xfId="0" applyNumberFormat="1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center"/>
    </xf>
    <xf numFmtId="49" fontId="21" fillId="36" borderId="10" xfId="0" applyNumberFormat="1" applyFont="1" applyFill="1" applyBorder="1" applyAlignment="1">
      <alignment horizontal="center" vertical="center" wrapText="1"/>
    </xf>
    <xf numFmtId="49" fontId="4" fillId="40" borderId="10" xfId="0" applyNumberFormat="1" applyFont="1" applyFill="1" applyBorder="1" applyAlignment="1">
      <alignment horizontal="center" vertical="center"/>
    </xf>
    <xf numFmtId="0" fontId="21" fillId="0" borderId="0" xfId="0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 wrapText="1"/>
    </xf>
    <xf numFmtId="17" fontId="4" fillId="34" borderId="11" xfId="0" applyNumberFormat="1" applyFont="1" applyFill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textRotation="90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/>
    </xf>
    <xf numFmtId="49" fontId="4" fillId="41" borderId="15" xfId="0" applyNumberFormat="1" applyFont="1" applyFill="1" applyBorder="1" applyAlignment="1">
      <alignment horizontal="left" vertical="center"/>
    </xf>
    <xf numFmtId="49" fontId="4" fillId="41" borderId="16" xfId="0" applyNumberFormat="1" applyFont="1" applyFill="1" applyBorder="1" applyAlignment="1">
      <alignment horizontal="left" vertical="center"/>
    </xf>
    <xf numFmtId="0" fontId="3" fillId="34" borderId="0" xfId="0" applyFont="1" applyFill="1" applyAlignment="1">
      <alignment horizontal="left"/>
    </xf>
    <xf numFmtId="0" fontId="3" fillId="34" borderId="0" xfId="0" applyFont="1" applyFill="1" applyBorder="1" applyAlignment="1">
      <alignment horizontal="left"/>
    </xf>
    <xf numFmtId="0" fontId="12" fillId="34" borderId="0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left"/>
    </xf>
    <xf numFmtId="0" fontId="4" fillId="34" borderId="10" xfId="0" applyFont="1" applyFill="1" applyBorder="1" applyAlignment="1">
      <alignment horizontal="center" vertical="center" textRotation="90" wrapText="1"/>
    </xf>
    <xf numFmtId="49" fontId="4" fillId="34" borderId="13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 wrapText="1"/>
    </xf>
    <xf numFmtId="0" fontId="21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left" vertical="center" wrapText="1"/>
    </xf>
    <xf numFmtId="49" fontId="4" fillId="34" borderId="10" xfId="0" applyNumberFormat="1" applyFont="1" applyFill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4" fillId="34" borderId="15" xfId="0" applyFont="1" applyFill="1" applyBorder="1" applyAlignment="1">
      <alignment horizontal="center" vertical="center"/>
    </xf>
    <xf numFmtId="0" fontId="4" fillId="34" borderId="16" xfId="0" applyFont="1" applyFill="1" applyBorder="1" applyAlignment="1">
      <alignment horizontal="center" vertical="center" wrapText="1"/>
    </xf>
    <xf numFmtId="49" fontId="4" fillId="34" borderId="15" xfId="0" applyNumberFormat="1" applyFont="1" applyFill="1" applyBorder="1" applyAlignment="1">
      <alignment horizontal="left" vertical="center"/>
    </xf>
    <xf numFmtId="0" fontId="10" fillId="34" borderId="11" xfId="0" applyFont="1" applyFill="1" applyBorder="1" applyAlignment="1">
      <alignment vertical="center" wrapText="1"/>
    </xf>
    <xf numFmtId="0" fontId="3" fillId="34" borderId="11" xfId="59" applyFont="1" applyFill="1" applyBorder="1" applyAlignment="1">
      <alignment horizontal="center" vertical="center" wrapText="1" shrinkToFit="1"/>
    </xf>
    <xf numFmtId="49" fontId="4" fillId="34" borderId="11" xfId="0" applyNumberFormat="1" applyFont="1" applyFill="1" applyBorder="1" applyAlignment="1">
      <alignment horizontal="center" vertical="center" wrapText="1"/>
    </xf>
    <xf numFmtId="0" fontId="9" fillId="34" borderId="11" xfId="53" applyNumberFormat="1" applyFont="1" applyFill="1" applyBorder="1" applyAlignment="1">
      <alignment horizontal="center" vertical="center" wrapText="1"/>
      <protection/>
    </xf>
    <xf numFmtId="0" fontId="3" fillId="34" borderId="11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right"/>
    </xf>
    <xf numFmtId="0" fontId="3" fillId="34" borderId="0" xfId="0" applyFont="1" applyFill="1" applyBorder="1" applyAlignment="1">
      <alignment/>
    </xf>
    <xf numFmtId="4" fontId="3" fillId="34" borderId="10" xfId="0" applyNumberFormat="1" applyFont="1" applyFill="1" applyBorder="1" applyAlignment="1">
      <alignment/>
    </xf>
    <xf numFmtId="49" fontId="4" fillId="34" borderId="16" xfId="0" applyNumberFormat="1" applyFont="1" applyFill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 wrapText="1"/>
    </xf>
    <xf numFmtId="49" fontId="4" fillId="34" borderId="14" xfId="0" applyNumberFormat="1" applyFont="1" applyFill="1" applyBorder="1" applyAlignment="1">
      <alignment horizontal="left" vertical="center"/>
    </xf>
    <xf numFmtId="2" fontId="4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40" borderId="10" xfId="59" applyFont="1" applyFill="1" applyBorder="1" applyAlignment="1">
      <alignment horizontal="left" vertical="center" wrapText="1" shrinkToFit="1"/>
    </xf>
    <xf numFmtId="49" fontId="4" fillId="34" borderId="14" xfId="0" applyNumberFormat="1" applyFont="1" applyFill="1" applyBorder="1" applyAlignment="1">
      <alignment horizontal="center" vertical="center"/>
    </xf>
    <xf numFmtId="0" fontId="4" fillId="40" borderId="10" xfId="59" applyFont="1" applyFill="1" applyBorder="1" applyAlignment="1">
      <alignment vertical="center" wrapText="1" shrinkToFit="1"/>
    </xf>
    <xf numFmtId="0" fontId="4" fillId="42" borderId="10" xfId="0" applyFont="1" applyFill="1" applyBorder="1" applyAlignment="1">
      <alignment horizontal="center" vertical="center"/>
    </xf>
    <xf numFmtId="0" fontId="4" fillId="42" borderId="10" xfId="0" applyFont="1" applyFill="1" applyBorder="1" applyAlignment="1">
      <alignment horizontal="center" vertical="center" wrapText="1"/>
    </xf>
    <xf numFmtId="0" fontId="29" fillId="42" borderId="10" xfId="0" applyFont="1" applyFill="1" applyBorder="1" applyAlignment="1">
      <alignment horizontal="center" vertical="center" wrapText="1"/>
    </xf>
    <xf numFmtId="4" fontId="3" fillId="34" borderId="0" xfId="0" applyNumberFormat="1" applyFont="1" applyFill="1" applyAlignment="1">
      <alignment horizontal="left"/>
    </xf>
    <xf numFmtId="4" fontId="69" fillId="0" borderId="0" xfId="0" applyNumberFormat="1" applyFont="1" applyAlignment="1">
      <alignment/>
    </xf>
    <xf numFmtId="164" fontId="70" fillId="0" borderId="0" xfId="0" applyNumberFormat="1" applyFont="1" applyAlignment="1">
      <alignment/>
    </xf>
    <xf numFmtId="0" fontId="25" fillId="0" borderId="0" xfId="0" applyFont="1" applyBorder="1" applyAlignment="1">
      <alignment/>
    </xf>
    <xf numFmtId="49" fontId="21" fillId="36" borderId="12" xfId="0" applyNumberFormat="1" applyFont="1" applyFill="1" applyBorder="1" applyAlignment="1">
      <alignment horizontal="center" vertical="center"/>
    </xf>
    <xf numFmtId="0" fontId="21" fillId="36" borderId="12" xfId="0" applyFont="1" applyFill="1" applyBorder="1" applyAlignment="1">
      <alignment horizontal="center" vertical="center" wrapText="1"/>
    </xf>
    <xf numFmtId="0" fontId="71" fillId="36" borderId="12" xfId="0" applyFont="1" applyFill="1" applyBorder="1" applyAlignment="1">
      <alignment horizontal="center" vertical="center" wrapText="1"/>
    </xf>
    <xf numFmtId="49" fontId="21" fillId="36" borderId="12" xfId="0" applyNumberFormat="1" applyFont="1" applyFill="1" applyBorder="1" applyAlignment="1">
      <alignment horizontal="center" vertical="center" wrapText="1"/>
    </xf>
    <xf numFmtId="0" fontId="15" fillId="36" borderId="10" xfId="0" applyFont="1" applyFill="1" applyBorder="1" applyAlignment="1">
      <alignment horizontal="center" vertical="center" wrapText="1"/>
    </xf>
    <xf numFmtId="0" fontId="12" fillId="36" borderId="10" xfId="59" applyFont="1" applyFill="1" applyBorder="1" applyAlignment="1">
      <alignment horizontal="center" vertical="center" wrapText="1" shrinkToFit="1"/>
    </xf>
    <xf numFmtId="0" fontId="21" fillId="36" borderId="10" xfId="0" applyFont="1" applyFill="1" applyBorder="1" applyAlignment="1">
      <alignment horizontal="center" vertical="center"/>
    </xf>
    <xf numFmtId="4" fontId="21" fillId="36" borderId="12" xfId="0" applyNumberFormat="1" applyFont="1" applyFill="1" applyBorder="1" applyAlignment="1">
      <alignment horizontal="center" vertical="center" wrapText="1"/>
    </xf>
    <xf numFmtId="17" fontId="21" fillId="36" borderId="12" xfId="0" applyNumberFormat="1" applyFont="1" applyFill="1" applyBorder="1" applyAlignment="1">
      <alignment horizontal="center" vertical="center" wrapText="1"/>
    </xf>
    <xf numFmtId="0" fontId="15" fillId="36" borderId="12" xfId="0" applyFont="1" applyFill="1" applyBorder="1" applyAlignment="1">
      <alignment horizontal="center" vertical="center" wrapText="1"/>
    </xf>
    <xf numFmtId="0" fontId="21" fillId="36" borderId="0" xfId="0" applyFont="1" applyFill="1" applyAlignment="1">
      <alignment horizontal="center" vertical="center"/>
    </xf>
    <xf numFmtId="49" fontId="21" fillId="36" borderId="10" xfId="0" applyNumberFormat="1" applyFont="1" applyFill="1" applyBorder="1" applyAlignment="1">
      <alignment horizontal="center" vertical="center"/>
    </xf>
    <xf numFmtId="49" fontId="71" fillId="36" borderId="12" xfId="0" applyNumberFormat="1" applyFont="1" applyFill="1" applyBorder="1" applyAlignment="1">
      <alignment horizontal="center" vertical="center" wrapText="1"/>
    </xf>
    <xf numFmtId="4" fontId="21" fillId="36" borderId="10" xfId="0" applyNumberFormat="1" applyFont="1" applyFill="1" applyBorder="1" applyAlignment="1">
      <alignment horizontal="center" vertical="center" wrapText="1"/>
    </xf>
    <xf numFmtId="17" fontId="21" fillId="36" borderId="10" xfId="0" applyNumberFormat="1" applyFont="1" applyFill="1" applyBorder="1" applyAlignment="1">
      <alignment horizontal="center" vertical="center" wrapText="1"/>
    </xf>
    <xf numFmtId="0" fontId="71" fillId="36" borderId="10" xfId="0" applyFont="1" applyFill="1" applyBorder="1" applyAlignment="1">
      <alignment horizontal="center" vertical="center" wrapText="1"/>
    </xf>
    <xf numFmtId="0" fontId="4" fillId="43" borderId="10" xfId="0" applyFont="1" applyFill="1" applyBorder="1" applyAlignment="1">
      <alignment horizontal="center" vertical="center"/>
    </xf>
    <xf numFmtId="4" fontId="4" fillId="44" borderId="10" xfId="0" applyNumberFormat="1" applyFont="1" applyFill="1" applyBorder="1" applyAlignment="1">
      <alignment horizontal="center" vertical="center" wrapText="1"/>
    </xf>
    <xf numFmtId="4" fontId="4" fillId="45" borderId="10" xfId="0" applyNumberFormat="1" applyFont="1" applyFill="1" applyBorder="1" applyAlignment="1">
      <alignment horizontal="center" vertical="center" wrapText="1"/>
    </xf>
    <xf numFmtId="164" fontId="4" fillId="36" borderId="10" xfId="0" applyNumberFormat="1" applyFont="1" applyFill="1" applyBorder="1" applyAlignment="1">
      <alignment horizontal="center" vertical="center" wrapText="1"/>
    </xf>
    <xf numFmtId="4" fontId="72" fillId="0" borderId="0" xfId="0" applyNumberFormat="1" applyFont="1" applyFill="1" applyAlignment="1">
      <alignment horizontal="left" vertical="center"/>
    </xf>
    <xf numFmtId="0" fontId="73" fillId="0" borderId="0" xfId="0" applyFont="1" applyFill="1" applyAlignment="1">
      <alignment horizontal="center" vertical="center"/>
    </xf>
    <xf numFmtId="4" fontId="4" fillId="44" borderId="10" xfId="0" applyNumberFormat="1" applyFont="1" applyFill="1" applyBorder="1" applyAlignment="1">
      <alignment horizontal="center" vertical="center"/>
    </xf>
    <xf numFmtId="0" fontId="4" fillId="46" borderId="10" xfId="0" applyFont="1" applyFill="1" applyBorder="1" applyAlignment="1">
      <alignment horizontal="center" vertical="center"/>
    </xf>
    <xf numFmtId="0" fontId="2" fillId="8" borderId="0" xfId="0" applyNumberFormat="1" applyFont="1" applyFill="1" applyAlignment="1">
      <alignment horizontal="left" vertical="center"/>
    </xf>
    <xf numFmtId="4" fontId="2" fillId="8" borderId="0" xfId="0" applyNumberFormat="1" applyFont="1" applyFill="1" applyAlignment="1">
      <alignment horizontal="left" vertical="center"/>
    </xf>
    <xf numFmtId="0" fontId="4" fillId="47" borderId="10" xfId="0" applyFont="1" applyFill="1" applyBorder="1" applyAlignment="1">
      <alignment horizontal="center" vertical="center" wrapText="1"/>
    </xf>
    <xf numFmtId="4" fontId="2" fillId="47" borderId="0" xfId="0" applyNumberFormat="1" applyFont="1" applyFill="1" applyAlignment="1">
      <alignment horizontal="left" vertical="center"/>
    </xf>
    <xf numFmtId="0" fontId="4" fillId="2" borderId="10" xfId="0" applyFont="1" applyFill="1" applyBorder="1" applyAlignment="1">
      <alignment horizontal="center" vertical="center" wrapText="1"/>
    </xf>
    <xf numFmtId="1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/>
    </xf>
    <xf numFmtId="1" fontId="4" fillId="2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 wrapText="1" shrinkToFit="1"/>
    </xf>
    <xf numFmtId="0" fontId="4" fillId="47" borderId="10" xfId="0" applyFont="1" applyFill="1" applyBorder="1" applyAlignment="1">
      <alignment horizontal="center" vertical="center"/>
    </xf>
    <xf numFmtId="0" fontId="73" fillId="0" borderId="17" xfId="0" applyFont="1" applyBorder="1" applyAlignment="1">
      <alignment horizontal="center" vertical="center" wrapText="1"/>
    </xf>
    <xf numFmtId="0" fontId="6" fillId="47" borderId="10" xfId="0" applyFont="1" applyFill="1" applyBorder="1" applyAlignment="1">
      <alignment horizontal="center" vertical="center" wrapText="1"/>
    </xf>
    <xf numFmtId="0" fontId="74" fillId="0" borderId="10" xfId="0" applyFont="1" applyBorder="1" applyAlignment="1">
      <alignment vertical="center" wrapText="1"/>
    </xf>
    <xf numFmtId="0" fontId="27" fillId="0" borderId="10" xfId="0" applyFont="1" applyBorder="1" applyAlignment="1">
      <alignment vertical="center" wrapText="1"/>
    </xf>
    <xf numFmtId="49" fontId="4" fillId="0" borderId="16" xfId="0" applyNumberFormat="1" applyFont="1" applyBorder="1" applyAlignment="1">
      <alignment horizontal="center" vertical="center" wrapText="1"/>
    </xf>
    <xf numFmtId="0" fontId="2" fillId="34" borderId="0" xfId="0" applyNumberFormat="1" applyFont="1" applyFill="1" applyAlignment="1">
      <alignment horizontal="left" vertical="center"/>
    </xf>
    <xf numFmtId="4" fontId="2" fillId="38" borderId="0" xfId="0" applyNumberFormat="1" applyFont="1" applyFill="1" applyAlignment="1">
      <alignment horizontal="left" vertical="center"/>
    </xf>
    <xf numFmtId="4" fontId="4" fillId="47" borderId="10" xfId="0" applyNumberFormat="1" applyFont="1" applyFill="1" applyBorder="1" applyAlignment="1">
      <alignment horizontal="center" vertical="center" wrapText="1"/>
    </xf>
    <xf numFmtId="0" fontId="74" fillId="40" borderId="10" xfId="0" applyFont="1" applyFill="1" applyBorder="1" applyAlignment="1">
      <alignment horizontal="left" vertical="top" wrapText="1"/>
    </xf>
    <xf numFmtId="0" fontId="74" fillId="40" borderId="0" xfId="0" applyFont="1" applyFill="1" applyAlignment="1">
      <alignment horizontal="left" vertical="top" wrapText="1"/>
    </xf>
    <xf numFmtId="0" fontId="74" fillId="40" borderId="10" xfId="0" applyFont="1" applyFill="1" applyBorder="1" applyAlignment="1">
      <alignment wrapText="1"/>
    </xf>
    <xf numFmtId="0" fontId="74" fillId="40" borderId="0" xfId="0" applyFont="1" applyFill="1" applyAlignment="1">
      <alignment vertical="top" wrapText="1"/>
    </xf>
    <xf numFmtId="0" fontId="27" fillId="40" borderId="10" xfId="0" applyFont="1" applyFill="1" applyBorder="1" applyAlignment="1">
      <alignment wrapText="1"/>
    </xf>
    <xf numFmtId="0" fontId="27" fillId="40" borderId="10" xfId="0" applyFont="1" applyFill="1" applyBorder="1" applyAlignment="1">
      <alignment vertical="center" wrapText="1"/>
    </xf>
    <xf numFmtId="0" fontId="27" fillId="40" borderId="10" xfId="0" applyFont="1" applyFill="1" applyBorder="1" applyAlignment="1">
      <alignment vertical="top" wrapText="1"/>
    </xf>
    <xf numFmtId="0" fontId="74" fillId="40" borderId="10" xfId="0" applyFont="1" applyFill="1" applyBorder="1" applyAlignment="1">
      <alignment vertical="top" wrapText="1"/>
    </xf>
    <xf numFmtId="0" fontId="74" fillId="40" borderId="0" xfId="0" applyFont="1" applyFill="1" applyAlignment="1">
      <alignment wrapText="1"/>
    </xf>
    <xf numFmtId="0" fontId="74" fillId="40" borderId="16" xfId="0" applyFont="1" applyFill="1" applyBorder="1" applyAlignment="1">
      <alignment vertical="top" wrapText="1"/>
    </xf>
    <xf numFmtId="4" fontId="7" fillId="0" borderId="0" xfId="0" applyNumberFormat="1" applyFont="1" applyAlignment="1">
      <alignment/>
    </xf>
    <xf numFmtId="49" fontId="72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73" fillId="34" borderId="10" xfId="0" applyFont="1" applyFill="1" applyBorder="1" applyAlignment="1">
      <alignment horizontal="center" vertical="center"/>
    </xf>
    <xf numFmtId="4" fontId="72" fillId="38" borderId="0" xfId="0" applyNumberFormat="1" applyFont="1" applyFill="1" applyAlignment="1">
      <alignment horizontal="left" vertical="center"/>
    </xf>
    <xf numFmtId="0" fontId="73" fillId="35" borderId="0" xfId="0" applyFont="1" applyFill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15" borderId="10" xfId="0" applyFont="1" applyFill="1" applyBorder="1" applyAlignment="1">
      <alignment horizontal="center" vertical="center" wrapText="1"/>
    </xf>
    <xf numFmtId="0" fontId="4" fillId="48" borderId="10" xfId="0" applyFont="1" applyFill="1" applyBorder="1" applyAlignment="1">
      <alignment horizontal="center" vertical="center"/>
    </xf>
    <xf numFmtId="0" fontId="4" fillId="16" borderId="10" xfId="0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center"/>
    </xf>
    <xf numFmtId="49" fontId="4" fillId="41" borderId="14" xfId="0" applyNumberFormat="1" applyFont="1" applyFill="1" applyBorder="1" applyAlignment="1">
      <alignment vertical="center"/>
    </xf>
    <xf numFmtId="49" fontId="4" fillId="41" borderId="15" xfId="0" applyNumberFormat="1" applyFont="1" applyFill="1" applyBorder="1" applyAlignment="1">
      <alignment vertical="center"/>
    </xf>
    <xf numFmtId="49" fontId="4" fillId="41" borderId="16" xfId="0" applyNumberFormat="1" applyFont="1" applyFill="1" applyBorder="1" applyAlignment="1">
      <alignment vertical="center"/>
    </xf>
    <xf numFmtId="4" fontId="75" fillId="0" borderId="0" xfId="0" applyNumberFormat="1" applyFont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0" borderId="10" xfId="0" applyFont="1" applyFill="1" applyBorder="1" applyAlignment="1">
      <alignment horizontal="left" vertical="center" wrapText="1"/>
    </xf>
    <xf numFmtId="4" fontId="3" fillId="34" borderId="10" xfId="0" applyNumberFormat="1" applyFont="1" applyFill="1" applyBorder="1" applyAlignment="1">
      <alignment horizontal="center"/>
    </xf>
    <xf numFmtId="9" fontId="3" fillId="34" borderId="10" xfId="0" applyNumberFormat="1" applyFont="1" applyFill="1" applyBorder="1" applyAlignment="1">
      <alignment horizontal="right"/>
    </xf>
    <xf numFmtId="165" fontId="3" fillId="34" borderId="10" xfId="0" applyNumberFormat="1" applyFont="1" applyFill="1" applyBorder="1" applyAlignment="1">
      <alignment horizontal="right"/>
    </xf>
    <xf numFmtId="164" fontId="4" fillId="34" borderId="10" xfId="0" applyNumberFormat="1" applyFont="1" applyFill="1" applyBorder="1" applyAlignment="1">
      <alignment horizontal="center" vertical="center" wrapText="1"/>
    </xf>
    <xf numFmtId="4" fontId="3" fillId="0" borderId="0" xfId="0" applyNumberFormat="1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4" fillId="0" borderId="1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49" fontId="4" fillId="34" borderId="13" xfId="0" applyNumberFormat="1" applyFont="1" applyFill="1" applyBorder="1" applyAlignment="1">
      <alignment horizontal="center" vertical="center" textRotation="90" wrapText="1"/>
    </xf>
    <xf numFmtId="49" fontId="4" fillId="34" borderId="18" xfId="0" applyNumberFormat="1" applyFont="1" applyFill="1" applyBorder="1" applyAlignment="1">
      <alignment horizontal="center" vertical="center" textRotation="90" wrapText="1"/>
    </xf>
    <xf numFmtId="49" fontId="4" fillId="34" borderId="19" xfId="0" applyNumberFormat="1" applyFont="1" applyFill="1" applyBorder="1" applyAlignment="1">
      <alignment horizontal="center" vertical="center" textRotation="90" wrapText="1"/>
    </xf>
    <xf numFmtId="49" fontId="4" fillId="0" borderId="0" xfId="0" applyNumberFormat="1" applyFont="1" applyFill="1" applyBorder="1" applyAlignment="1">
      <alignment horizontal="left" vertical="center"/>
    </xf>
    <xf numFmtId="0" fontId="21" fillId="34" borderId="18" xfId="0" applyFont="1" applyFill="1" applyBorder="1" applyAlignment="1">
      <alignment horizontal="left" vertical="center" wrapText="1"/>
    </xf>
    <xf numFmtId="0" fontId="21" fillId="34" borderId="0" xfId="0" applyFont="1" applyFill="1" applyBorder="1" applyAlignment="1">
      <alignment horizontal="left" vertical="center" wrapText="1"/>
    </xf>
    <xf numFmtId="0" fontId="21" fillId="34" borderId="20" xfId="0" applyFont="1" applyFill="1" applyBorder="1" applyAlignment="1">
      <alignment horizontal="left" vertical="center" wrapText="1"/>
    </xf>
    <xf numFmtId="49" fontId="4" fillId="41" borderId="14" xfId="0" applyNumberFormat="1" applyFont="1" applyFill="1" applyBorder="1" applyAlignment="1">
      <alignment horizontal="left" vertical="center"/>
    </xf>
    <xf numFmtId="49" fontId="4" fillId="41" borderId="15" xfId="0" applyNumberFormat="1" applyFont="1" applyFill="1" applyBorder="1" applyAlignment="1">
      <alignment horizontal="left" vertical="center"/>
    </xf>
    <xf numFmtId="49" fontId="4" fillId="41" borderId="16" xfId="0" applyNumberFormat="1" applyFont="1" applyFill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 vertical="center" textRotation="90" wrapText="1"/>
    </xf>
    <xf numFmtId="49" fontId="4" fillId="0" borderId="18" xfId="0" applyNumberFormat="1" applyFont="1" applyBorder="1" applyAlignment="1">
      <alignment horizontal="center" vertical="center" textRotation="90" wrapText="1"/>
    </xf>
    <xf numFmtId="49" fontId="4" fillId="0" borderId="19" xfId="0" applyNumberFormat="1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wrapText="1"/>
    </xf>
    <xf numFmtId="0" fontId="75" fillId="0" borderId="11" xfId="0" applyFont="1" applyBorder="1" applyAlignment="1">
      <alignment horizontal="left" vertical="center" wrapText="1"/>
    </xf>
    <xf numFmtId="0" fontId="3" fillId="34" borderId="0" xfId="0" applyFont="1" applyFill="1" applyAlignment="1">
      <alignment horizontal="left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9" xfId="0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10" xfId="0" applyFont="1" applyBorder="1" applyAlignment="1">
      <alignment horizontal="left"/>
    </xf>
    <xf numFmtId="49" fontId="4" fillId="0" borderId="13" xfId="0" applyNumberFormat="1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7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1" xfId="0" applyNumberFormat="1" applyFont="1" applyBorder="1" applyAlignment="1">
      <alignment horizontal="center" vertical="center" wrapText="1"/>
    </xf>
    <xf numFmtId="49" fontId="4" fillId="0" borderId="2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2" fillId="34" borderId="0" xfId="0" applyFont="1" applyFill="1" applyBorder="1" applyAlignment="1">
      <alignment horizontal="left"/>
    </xf>
    <xf numFmtId="0" fontId="11" fillId="0" borderId="0" xfId="0" applyFont="1" applyAlignment="1">
      <alignment horizontal="center"/>
    </xf>
    <xf numFmtId="0" fontId="14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4" fontId="4" fillId="0" borderId="23" xfId="0" applyNumberFormat="1" applyFont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49" fontId="13" fillId="0" borderId="0" xfId="0" applyNumberFormat="1" applyFont="1" applyAlignment="1">
      <alignment horizontal="left"/>
    </xf>
    <xf numFmtId="0" fontId="4" fillId="0" borderId="1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left"/>
    </xf>
    <xf numFmtId="0" fontId="16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 vertical="center" textRotation="90"/>
    </xf>
    <xf numFmtId="49" fontId="4" fillId="0" borderId="12" xfId="0" applyNumberFormat="1" applyFont="1" applyBorder="1" applyAlignment="1">
      <alignment horizontal="center" vertical="center" textRotation="90"/>
    </xf>
    <xf numFmtId="49" fontId="4" fillId="0" borderId="24" xfId="0" applyNumberFormat="1" applyFont="1" applyBorder="1" applyAlignment="1">
      <alignment horizontal="center" vertical="center" textRotation="90"/>
    </xf>
    <xf numFmtId="49" fontId="4" fillId="0" borderId="23" xfId="0" applyNumberFormat="1" applyFont="1" applyBorder="1" applyAlignment="1">
      <alignment horizontal="center" vertical="center" textRotation="90"/>
    </xf>
    <xf numFmtId="0" fontId="4" fillId="34" borderId="10" xfId="0" applyFont="1" applyFill="1" applyBorder="1" applyAlignment="1">
      <alignment horizontal="center" vertical="center" textRotation="90"/>
    </xf>
    <xf numFmtId="2" fontId="4" fillId="0" borderId="10" xfId="0" applyNumberFormat="1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 wrapText="1"/>
    </xf>
    <xf numFmtId="0" fontId="18" fillId="0" borderId="10" xfId="42" applyFont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15" fillId="0" borderId="10" xfId="0" applyFont="1" applyBorder="1" applyAlignment="1">
      <alignment horizontal="left" vertical="center"/>
    </xf>
    <xf numFmtId="0" fontId="16" fillId="0" borderId="14" xfId="0" applyFont="1" applyBorder="1" applyAlignment="1">
      <alignment horizontal="center" wrapText="1"/>
    </xf>
    <xf numFmtId="0" fontId="16" fillId="0" borderId="15" xfId="0" applyFont="1" applyBorder="1" applyAlignment="1">
      <alignment horizontal="center" wrapText="1"/>
    </xf>
    <xf numFmtId="0" fontId="16" fillId="0" borderId="16" xfId="0" applyFont="1" applyBorder="1" applyAlignment="1">
      <alignment horizontal="center" wrapText="1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лохой 2" xfId="56"/>
    <cellStyle name="Пояснение" xfId="57"/>
    <cellStyle name="Примечание" xfId="58"/>
    <cellStyle name="Примечание 2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centrpz@mail.ru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7"/>
  <sheetViews>
    <sheetView tabSelected="1" zoomScale="80" zoomScaleNormal="80" zoomScaleSheetLayoutView="100" zoomScalePageLayoutView="0" workbookViewId="0" topLeftCell="A90">
      <selection activeCell="A92" sqref="A92"/>
    </sheetView>
  </sheetViews>
  <sheetFormatPr defaultColWidth="0.875" defaultRowHeight="12.75"/>
  <cols>
    <col min="1" max="1" width="4.625" style="2" customWidth="1"/>
    <col min="2" max="2" width="4.375" style="2" customWidth="1"/>
    <col min="3" max="3" width="5.25390625" style="2" customWidth="1"/>
    <col min="4" max="4" width="12.75390625" style="2" customWidth="1"/>
    <col min="5" max="5" width="5.125" style="2" customWidth="1"/>
    <col min="6" max="6" width="11.375" style="2" customWidth="1"/>
    <col min="7" max="7" width="8.875" style="121" customWidth="1"/>
    <col min="8" max="8" width="12.375" style="121" customWidth="1"/>
    <col min="9" max="9" width="25.125" style="121" customWidth="1"/>
    <col min="10" max="10" width="40.625" style="121" customWidth="1"/>
    <col min="11" max="11" width="14.625" style="121" customWidth="1"/>
    <col min="12" max="12" width="11.875" style="121" customWidth="1"/>
    <col min="13" max="13" width="10.375" style="121" customWidth="1"/>
    <col min="14" max="14" width="14.75390625" style="2" customWidth="1"/>
    <col min="15" max="15" width="15.75390625" style="2" customWidth="1"/>
    <col min="16" max="16" width="11.625" style="2" customWidth="1"/>
    <col min="17" max="17" width="12.25390625" style="2" customWidth="1"/>
    <col min="18" max="18" width="15.125" style="2" customWidth="1"/>
    <col min="19" max="19" width="17.00390625" style="107" customWidth="1"/>
    <col min="20" max="20" width="26.75390625" style="2" customWidth="1"/>
    <col min="21" max="16384" width="0.875" style="2" customWidth="1"/>
  </cols>
  <sheetData>
    <row r="1" spans="19:20" ht="12.75">
      <c r="S1" s="268" t="s">
        <v>34</v>
      </c>
      <c r="T1" s="268"/>
    </row>
    <row r="2" spans="19:20" ht="12.75">
      <c r="S2" s="268" t="s">
        <v>371</v>
      </c>
      <c r="T2" s="268"/>
    </row>
    <row r="3" spans="19:20" ht="12.75">
      <c r="S3" s="268" t="s">
        <v>31</v>
      </c>
      <c r="T3" s="268"/>
    </row>
    <row r="4" spans="19:20" ht="12.75">
      <c r="S4" s="268" t="s">
        <v>32</v>
      </c>
      <c r="T4" s="268"/>
    </row>
    <row r="5" spans="1:20" s="4" customFormat="1" ht="16.5">
      <c r="A5" s="278" t="s">
        <v>30</v>
      </c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</row>
    <row r="6" spans="1:20" s="1" customFormat="1" ht="15.75">
      <c r="A6" s="278" t="s">
        <v>37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</row>
    <row r="7" spans="1:20" ht="12.75">
      <c r="A7" s="280" t="s">
        <v>317</v>
      </c>
      <c r="B7" s="280"/>
      <c r="C7" s="280"/>
      <c r="D7" s="280"/>
      <c r="E7" s="280"/>
      <c r="F7" s="280"/>
      <c r="G7" s="280"/>
      <c r="H7" s="280"/>
      <c r="I7" s="280"/>
      <c r="J7" s="280"/>
      <c r="K7" s="280"/>
      <c r="L7" s="280"/>
      <c r="M7" s="280"/>
      <c r="N7" s="280"/>
      <c r="O7" s="280"/>
      <c r="P7" s="280"/>
      <c r="Q7" s="280"/>
      <c r="R7" s="280"/>
      <c r="S7" s="280"/>
      <c r="T7" s="280"/>
    </row>
    <row r="8" spans="1:12" ht="12.75">
      <c r="A8" s="22"/>
      <c r="B8" s="22"/>
      <c r="C8" s="22"/>
      <c r="D8" s="22"/>
      <c r="E8" s="22"/>
      <c r="F8" s="22"/>
      <c r="G8" s="122"/>
      <c r="H8" s="122"/>
      <c r="I8" s="122"/>
      <c r="J8" s="122"/>
      <c r="K8" s="123"/>
      <c r="L8" s="123"/>
    </row>
    <row r="9" spans="1:20" s="1" customFormat="1" ht="15.75">
      <c r="A9" s="279" t="s">
        <v>188</v>
      </c>
      <c r="B9" s="279"/>
      <c r="C9" s="279"/>
      <c r="D9" s="279"/>
      <c r="E9" s="279"/>
      <c r="F9" s="279"/>
      <c r="G9" s="279"/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79"/>
      <c r="S9" s="279"/>
      <c r="T9" s="279"/>
    </row>
    <row r="10" spans="1:20" s="1" customFormat="1" ht="15.75">
      <c r="A10" s="276"/>
      <c r="B10" s="276"/>
      <c r="C10" s="276"/>
      <c r="D10" s="276"/>
      <c r="E10" s="276"/>
      <c r="F10" s="276"/>
      <c r="G10" s="277"/>
      <c r="H10" s="277"/>
      <c r="I10" s="277"/>
      <c r="J10" s="124"/>
      <c r="K10" s="124"/>
      <c r="L10" s="124"/>
      <c r="M10" s="124"/>
      <c r="N10" s="23"/>
      <c r="O10" s="23"/>
      <c r="P10" s="23"/>
      <c r="Q10" s="23"/>
      <c r="R10" s="23"/>
      <c r="S10" s="37"/>
      <c r="T10" s="23"/>
    </row>
    <row r="11" spans="1:10" ht="12.75">
      <c r="A11" s="22"/>
      <c r="B11" s="22"/>
      <c r="C11" s="22"/>
      <c r="D11" s="22"/>
      <c r="E11" s="22"/>
      <c r="F11" s="22"/>
      <c r="G11" s="122"/>
      <c r="H11" s="122"/>
      <c r="I11" s="122"/>
      <c r="J11" s="122"/>
    </row>
    <row r="12" spans="1:20" s="3" customFormat="1" ht="12">
      <c r="A12" s="254" t="s">
        <v>0</v>
      </c>
      <c r="B12" s="270" t="s">
        <v>17</v>
      </c>
      <c r="C12" s="271"/>
      <c r="D12" s="271"/>
      <c r="E12" s="271"/>
      <c r="F12" s="272"/>
      <c r="G12" s="244" t="s">
        <v>28</v>
      </c>
      <c r="H12" s="244" t="s">
        <v>29</v>
      </c>
      <c r="I12" s="242" t="s">
        <v>16</v>
      </c>
      <c r="J12" s="281"/>
      <c r="K12" s="281"/>
      <c r="L12" s="281"/>
      <c r="M12" s="281"/>
      <c r="N12" s="281"/>
      <c r="O12" s="281"/>
      <c r="P12" s="281"/>
      <c r="Q12" s="281"/>
      <c r="R12" s="243"/>
      <c r="S12" s="258" t="s">
        <v>12</v>
      </c>
      <c r="T12" s="257" t="s">
        <v>13</v>
      </c>
    </row>
    <row r="13" spans="1:20" s="3" customFormat="1" ht="12">
      <c r="A13" s="255"/>
      <c r="B13" s="273"/>
      <c r="C13" s="274"/>
      <c r="D13" s="274"/>
      <c r="E13" s="274"/>
      <c r="F13" s="275"/>
      <c r="G13" s="245"/>
      <c r="H13" s="245"/>
      <c r="I13" s="264" t="s">
        <v>4</v>
      </c>
      <c r="J13" s="264" t="s">
        <v>5</v>
      </c>
      <c r="K13" s="266" t="s">
        <v>8</v>
      </c>
      <c r="L13" s="267"/>
      <c r="M13" s="264" t="s">
        <v>39</v>
      </c>
      <c r="N13" s="242" t="s">
        <v>35</v>
      </c>
      <c r="O13" s="243"/>
      <c r="P13" s="258" t="s">
        <v>38</v>
      </c>
      <c r="Q13" s="242" t="s">
        <v>11</v>
      </c>
      <c r="R13" s="243"/>
      <c r="S13" s="259"/>
      <c r="T13" s="257"/>
    </row>
    <row r="14" spans="1:20" s="3" customFormat="1" ht="84">
      <c r="A14" s="256"/>
      <c r="B14" s="116" t="s">
        <v>18</v>
      </c>
      <c r="C14" s="116" t="s">
        <v>19</v>
      </c>
      <c r="D14" s="5" t="s">
        <v>20</v>
      </c>
      <c r="E14" s="5" t="s">
        <v>21</v>
      </c>
      <c r="F14" s="28" t="s">
        <v>22</v>
      </c>
      <c r="G14" s="246"/>
      <c r="H14" s="246"/>
      <c r="I14" s="265"/>
      <c r="J14" s="265"/>
      <c r="K14" s="125" t="s">
        <v>6</v>
      </c>
      <c r="L14" s="125" t="s">
        <v>7</v>
      </c>
      <c r="M14" s="265"/>
      <c r="N14" s="9" t="s">
        <v>9</v>
      </c>
      <c r="O14" s="9" t="s">
        <v>7</v>
      </c>
      <c r="P14" s="260"/>
      <c r="Q14" s="27" t="s">
        <v>10</v>
      </c>
      <c r="R14" s="27" t="s">
        <v>15</v>
      </c>
      <c r="S14" s="260"/>
      <c r="T14" s="10" t="s">
        <v>14</v>
      </c>
    </row>
    <row r="15" spans="1:20" s="6" customFormat="1" ht="12">
      <c r="A15" s="18" t="s">
        <v>1</v>
      </c>
      <c r="B15" s="18" t="s">
        <v>2</v>
      </c>
      <c r="C15" s="18" t="s">
        <v>3</v>
      </c>
      <c r="D15" s="18" t="s">
        <v>23</v>
      </c>
      <c r="E15" s="18" t="s">
        <v>24</v>
      </c>
      <c r="F15" s="18" t="s">
        <v>25</v>
      </c>
      <c r="G15" s="126" t="s">
        <v>26</v>
      </c>
      <c r="H15" s="127" t="s">
        <v>27</v>
      </c>
      <c r="I15" s="128">
        <v>9</v>
      </c>
      <c r="J15" s="50">
        <v>10</v>
      </c>
      <c r="K15" s="50">
        <v>11</v>
      </c>
      <c r="L15" s="50">
        <v>12</v>
      </c>
      <c r="M15" s="50">
        <v>13</v>
      </c>
      <c r="N15" s="16">
        <v>14</v>
      </c>
      <c r="O15" s="16">
        <v>15</v>
      </c>
      <c r="P15" s="16">
        <v>16</v>
      </c>
      <c r="Q15" s="16">
        <v>17</v>
      </c>
      <c r="R15" s="16">
        <v>18</v>
      </c>
      <c r="S15" s="17">
        <v>19</v>
      </c>
      <c r="T15" s="16">
        <v>20</v>
      </c>
    </row>
    <row r="16" spans="1:20" s="6" customFormat="1" ht="12">
      <c r="A16" s="19"/>
      <c r="B16" s="111"/>
      <c r="C16" s="111"/>
      <c r="D16" s="111"/>
      <c r="E16" s="111"/>
      <c r="F16" s="111"/>
      <c r="G16" s="133"/>
      <c r="H16" s="133"/>
      <c r="I16" s="134"/>
      <c r="J16" s="135"/>
      <c r="K16" s="135"/>
      <c r="L16" s="135"/>
      <c r="M16" s="135"/>
      <c r="N16" s="112"/>
      <c r="O16" s="112"/>
      <c r="P16" s="112"/>
      <c r="Q16" s="112"/>
      <c r="R16" s="112"/>
      <c r="S16" s="112"/>
      <c r="T16" s="118"/>
    </row>
    <row r="17" spans="1:20" s="172" customFormat="1" ht="58.5" customHeight="1">
      <c r="A17" s="162" t="s">
        <v>1</v>
      </c>
      <c r="B17" s="163">
        <v>803</v>
      </c>
      <c r="C17" s="163">
        <v>1002</v>
      </c>
      <c r="D17" s="164" t="s">
        <v>71</v>
      </c>
      <c r="E17" s="163">
        <v>244</v>
      </c>
      <c r="F17" s="165" t="s">
        <v>72</v>
      </c>
      <c r="G17" s="69" t="s">
        <v>307</v>
      </c>
      <c r="H17" s="69" t="s">
        <v>388</v>
      </c>
      <c r="I17" s="166" t="s">
        <v>385</v>
      </c>
      <c r="J17" s="167" t="s">
        <v>36</v>
      </c>
      <c r="K17" s="168">
        <v>113</v>
      </c>
      <c r="L17" s="69" t="s">
        <v>386</v>
      </c>
      <c r="M17" s="168">
        <v>57.2</v>
      </c>
      <c r="N17" s="163">
        <v>47419000000</v>
      </c>
      <c r="O17" s="163" t="s">
        <v>278</v>
      </c>
      <c r="P17" s="169">
        <v>51186.45</v>
      </c>
      <c r="Q17" s="170">
        <v>43831</v>
      </c>
      <c r="R17" s="170">
        <v>44166</v>
      </c>
      <c r="S17" s="171" t="s">
        <v>78</v>
      </c>
      <c r="T17" s="171" t="s">
        <v>79</v>
      </c>
    </row>
    <row r="18" spans="1:20" s="6" customFormat="1" ht="43.5" customHeight="1">
      <c r="A18" s="19"/>
      <c r="B18" s="34"/>
      <c r="C18" s="34"/>
      <c r="D18" s="35" t="s">
        <v>36</v>
      </c>
      <c r="E18" s="34"/>
      <c r="F18" s="36"/>
      <c r="G18" s="21" t="s">
        <v>83</v>
      </c>
      <c r="H18" s="21" t="s">
        <v>384</v>
      </c>
      <c r="I18" s="21" t="s">
        <v>385</v>
      </c>
      <c r="J18" s="154" t="s">
        <v>387</v>
      </c>
      <c r="K18" s="50">
        <v>113</v>
      </c>
      <c r="L18" s="21" t="s">
        <v>386</v>
      </c>
      <c r="M18" s="237">
        <v>57.2</v>
      </c>
      <c r="N18" s="31"/>
      <c r="O18" s="232"/>
      <c r="P18" s="232"/>
      <c r="Q18" s="32" t="s">
        <v>36</v>
      </c>
      <c r="R18" s="232"/>
      <c r="S18" s="232"/>
      <c r="T18" s="231"/>
    </row>
    <row r="19" spans="1:20" s="6" customFormat="1" ht="12">
      <c r="A19" s="251" t="s">
        <v>372</v>
      </c>
      <c r="B19" s="252"/>
      <c r="C19" s="252"/>
      <c r="D19" s="252"/>
      <c r="E19" s="252"/>
      <c r="F19" s="252"/>
      <c r="G19" s="252"/>
      <c r="H19" s="252"/>
      <c r="I19" s="252"/>
      <c r="J19" s="252"/>
      <c r="K19" s="252"/>
      <c r="L19" s="252"/>
      <c r="M19" s="252"/>
      <c r="N19" s="252"/>
      <c r="O19" s="252"/>
      <c r="P19" s="252"/>
      <c r="Q19" s="252"/>
      <c r="R19" s="252"/>
      <c r="S19" s="252"/>
      <c r="T19" s="253"/>
    </row>
    <row r="20" spans="1:20" s="172" customFormat="1" ht="64.5" customHeight="1">
      <c r="A20" s="162" t="s">
        <v>2</v>
      </c>
      <c r="B20" s="163">
        <v>803</v>
      </c>
      <c r="C20" s="163">
        <v>1002</v>
      </c>
      <c r="D20" s="164" t="s">
        <v>71</v>
      </c>
      <c r="E20" s="163">
        <v>244</v>
      </c>
      <c r="F20" s="165" t="s">
        <v>72</v>
      </c>
      <c r="G20" s="108" t="s">
        <v>136</v>
      </c>
      <c r="H20" s="108" t="s">
        <v>185</v>
      </c>
      <c r="I20" s="166" t="s">
        <v>187</v>
      </c>
      <c r="J20" s="167" t="s">
        <v>36</v>
      </c>
      <c r="K20" s="168">
        <v>112</v>
      </c>
      <c r="L20" s="69" t="s">
        <v>138</v>
      </c>
      <c r="M20" s="168">
        <f>M21</f>
        <v>3700</v>
      </c>
      <c r="N20" s="163">
        <v>47419000000</v>
      </c>
      <c r="O20" s="163" t="s">
        <v>278</v>
      </c>
      <c r="P20" s="169">
        <f>1!P61</f>
        <v>182600</v>
      </c>
      <c r="Q20" s="170">
        <v>43831</v>
      </c>
      <c r="R20" s="170">
        <v>44166</v>
      </c>
      <c r="S20" s="171" t="s">
        <v>369</v>
      </c>
      <c r="T20" s="171" t="s">
        <v>114</v>
      </c>
    </row>
    <row r="21" spans="1:20" s="6" customFormat="1" ht="73.5" customHeight="1">
      <c r="A21" s="19"/>
      <c r="B21" s="34"/>
      <c r="C21" s="34"/>
      <c r="D21" s="35" t="s">
        <v>36</v>
      </c>
      <c r="E21" s="34"/>
      <c r="F21" s="36"/>
      <c r="G21" s="132" t="s">
        <v>136</v>
      </c>
      <c r="H21" s="132" t="s">
        <v>185</v>
      </c>
      <c r="I21" s="131" t="s">
        <v>217</v>
      </c>
      <c r="J21" s="154" t="s">
        <v>274</v>
      </c>
      <c r="K21" s="50">
        <v>112</v>
      </c>
      <c r="L21" s="21" t="s">
        <v>138</v>
      </c>
      <c r="M21" s="77">
        <f>1!M61</f>
        <v>3700</v>
      </c>
      <c r="N21" s="31"/>
      <c r="O21" s="147"/>
      <c r="P21" s="216"/>
      <c r="Q21" s="32" t="s">
        <v>36</v>
      </c>
      <c r="R21" s="216"/>
      <c r="S21" s="216"/>
      <c r="T21" s="217"/>
    </row>
    <row r="22" spans="1:20" s="172" customFormat="1" ht="38.25" customHeight="1">
      <c r="A22" s="162" t="s">
        <v>3</v>
      </c>
      <c r="B22" s="163">
        <v>803</v>
      </c>
      <c r="C22" s="163">
        <v>1002</v>
      </c>
      <c r="D22" s="164" t="s">
        <v>71</v>
      </c>
      <c r="E22" s="163">
        <v>244</v>
      </c>
      <c r="F22" s="165" t="s">
        <v>72</v>
      </c>
      <c r="G22" s="69" t="s">
        <v>216</v>
      </c>
      <c r="H22" s="69" t="s">
        <v>186</v>
      </c>
      <c r="I22" s="166" t="s">
        <v>179</v>
      </c>
      <c r="J22" s="167" t="s">
        <v>36</v>
      </c>
      <c r="K22" s="168">
        <v>362</v>
      </c>
      <c r="L22" s="69" t="s">
        <v>92</v>
      </c>
      <c r="M22" s="168">
        <v>11</v>
      </c>
      <c r="N22" s="163">
        <v>47419000000</v>
      </c>
      <c r="O22" s="163" t="s">
        <v>278</v>
      </c>
      <c r="P22" s="169">
        <f>1!P45</f>
        <v>1392000</v>
      </c>
      <c r="Q22" s="170">
        <v>43831</v>
      </c>
      <c r="R22" s="170">
        <v>44166</v>
      </c>
      <c r="S22" s="171" t="s">
        <v>177</v>
      </c>
      <c r="T22" s="171" t="s">
        <v>114</v>
      </c>
    </row>
    <row r="23" spans="1:20" s="110" customFormat="1" ht="90" customHeight="1">
      <c r="A23" s="19"/>
      <c r="B23" s="34"/>
      <c r="C23" s="34"/>
      <c r="D23" s="35" t="s">
        <v>36</v>
      </c>
      <c r="E23" s="34"/>
      <c r="F23" s="36"/>
      <c r="G23" s="21" t="s">
        <v>216</v>
      </c>
      <c r="H23" s="21" t="s">
        <v>186</v>
      </c>
      <c r="I23" s="21" t="s">
        <v>179</v>
      </c>
      <c r="J23" s="152" t="s">
        <v>302</v>
      </c>
      <c r="K23" s="50">
        <v>362</v>
      </c>
      <c r="L23" s="21" t="s">
        <v>92</v>
      </c>
      <c r="M23" s="50">
        <v>11</v>
      </c>
      <c r="N23" s="31"/>
      <c r="O23" s="216"/>
      <c r="P23" s="216"/>
      <c r="Q23" s="32" t="s">
        <v>36</v>
      </c>
      <c r="R23" s="216"/>
      <c r="S23" s="216"/>
      <c r="T23" s="217"/>
    </row>
    <row r="24" spans="1:20" s="172" customFormat="1" ht="79.5" customHeight="1">
      <c r="A24" s="162" t="s">
        <v>23</v>
      </c>
      <c r="B24" s="163">
        <v>803</v>
      </c>
      <c r="C24" s="163">
        <v>1002</v>
      </c>
      <c r="D24" s="164" t="s">
        <v>71</v>
      </c>
      <c r="E24" s="163">
        <v>244</v>
      </c>
      <c r="F24" s="165" t="s">
        <v>72</v>
      </c>
      <c r="G24" s="69" t="s">
        <v>118</v>
      </c>
      <c r="H24" s="69" t="s">
        <v>184</v>
      </c>
      <c r="I24" s="166" t="s">
        <v>180</v>
      </c>
      <c r="J24" s="167" t="s">
        <v>36</v>
      </c>
      <c r="K24" s="168">
        <v>876</v>
      </c>
      <c r="L24" s="69" t="s">
        <v>87</v>
      </c>
      <c r="M24" s="168">
        <v>41</v>
      </c>
      <c r="N24" s="163">
        <v>47419000000</v>
      </c>
      <c r="O24" s="163" t="s">
        <v>278</v>
      </c>
      <c r="P24" s="169">
        <f>1!P48</f>
        <v>145000</v>
      </c>
      <c r="Q24" s="170">
        <v>43902</v>
      </c>
      <c r="R24" s="170">
        <v>44166</v>
      </c>
      <c r="S24" s="171" t="s">
        <v>369</v>
      </c>
      <c r="T24" s="171" t="s">
        <v>114</v>
      </c>
    </row>
    <row r="25" spans="1:20" s="6" customFormat="1" ht="83.25" customHeight="1">
      <c r="A25" s="19"/>
      <c r="B25" s="34"/>
      <c r="C25" s="34"/>
      <c r="D25" s="35" t="s">
        <v>36</v>
      </c>
      <c r="E25" s="34"/>
      <c r="F25" s="36"/>
      <c r="G25" s="136" t="s">
        <v>118</v>
      </c>
      <c r="H25" s="21" t="s">
        <v>118</v>
      </c>
      <c r="I25" s="131" t="s">
        <v>181</v>
      </c>
      <c r="J25" s="154" t="s">
        <v>297</v>
      </c>
      <c r="K25" s="130">
        <v>876</v>
      </c>
      <c r="L25" s="129" t="s">
        <v>87</v>
      </c>
      <c r="M25" s="50">
        <v>41</v>
      </c>
      <c r="N25" s="215"/>
      <c r="O25" s="150"/>
      <c r="P25" s="150"/>
      <c r="Q25" s="32" t="s">
        <v>36</v>
      </c>
      <c r="R25" s="150"/>
      <c r="S25" s="150"/>
      <c r="T25" s="151"/>
    </row>
    <row r="26" spans="1:20" s="172" customFormat="1" ht="60" customHeight="1">
      <c r="A26" s="173" t="s">
        <v>24</v>
      </c>
      <c r="B26" s="69">
        <v>803</v>
      </c>
      <c r="C26" s="69">
        <v>1002</v>
      </c>
      <c r="D26" s="177" t="s">
        <v>71</v>
      </c>
      <c r="E26" s="69">
        <v>244</v>
      </c>
      <c r="F26" s="165" t="s">
        <v>72</v>
      </c>
      <c r="G26" s="108" t="s">
        <v>389</v>
      </c>
      <c r="H26" s="108" t="s">
        <v>390</v>
      </c>
      <c r="I26" s="166" t="s">
        <v>174</v>
      </c>
      <c r="J26" s="167" t="s">
        <v>36</v>
      </c>
      <c r="K26" s="168" t="s">
        <v>301</v>
      </c>
      <c r="L26" s="69" t="s">
        <v>299</v>
      </c>
      <c r="M26" s="168" t="s">
        <v>300</v>
      </c>
      <c r="N26" s="163">
        <v>47419000000</v>
      </c>
      <c r="O26" s="163" t="s">
        <v>278</v>
      </c>
      <c r="P26" s="175">
        <f>1!P62</f>
        <v>166000</v>
      </c>
      <c r="Q26" s="176">
        <v>43891</v>
      </c>
      <c r="R26" s="176">
        <v>44166</v>
      </c>
      <c r="S26" s="171" t="s">
        <v>369</v>
      </c>
      <c r="T26" s="171" t="s">
        <v>114</v>
      </c>
    </row>
    <row r="27" spans="1:20" s="6" customFormat="1" ht="37.5" customHeight="1" hidden="1">
      <c r="A27" s="19"/>
      <c r="B27" s="34"/>
      <c r="C27" s="34"/>
      <c r="D27" s="35" t="s">
        <v>36</v>
      </c>
      <c r="E27" s="34"/>
      <c r="F27" s="36"/>
      <c r="G27" s="146" t="s">
        <v>208</v>
      </c>
      <c r="H27" s="132" t="s">
        <v>208</v>
      </c>
      <c r="I27" s="131" t="s">
        <v>279</v>
      </c>
      <c r="J27" s="154" t="s">
        <v>244</v>
      </c>
      <c r="K27" s="50">
        <v>796</v>
      </c>
      <c r="L27" s="21" t="s">
        <v>100</v>
      </c>
      <c r="M27" s="50">
        <v>10</v>
      </c>
      <c r="N27" s="149"/>
      <c r="O27" s="150"/>
      <c r="P27" s="150"/>
      <c r="Q27" s="32" t="s">
        <v>36</v>
      </c>
      <c r="R27" s="150"/>
      <c r="S27" s="150"/>
      <c r="T27" s="151"/>
    </row>
    <row r="28" spans="1:20" s="6" customFormat="1" ht="30.75" customHeight="1" hidden="1">
      <c r="A28" s="19"/>
      <c r="B28" s="34"/>
      <c r="C28" s="34"/>
      <c r="D28" s="35" t="s">
        <v>36</v>
      </c>
      <c r="E28" s="34"/>
      <c r="F28" s="36"/>
      <c r="G28" s="146" t="s">
        <v>212</v>
      </c>
      <c r="H28" s="132" t="s">
        <v>211</v>
      </c>
      <c r="I28" s="131" t="s">
        <v>191</v>
      </c>
      <c r="J28" s="154" t="s">
        <v>245</v>
      </c>
      <c r="K28" s="155">
        <v>778</v>
      </c>
      <c r="L28" s="156" t="s">
        <v>298</v>
      </c>
      <c r="M28" s="155">
        <v>10</v>
      </c>
      <c r="N28" s="153"/>
      <c r="O28" s="150"/>
      <c r="P28" s="150"/>
      <c r="Q28" s="32" t="s">
        <v>36</v>
      </c>
      <c r="R28" s="150"/>
      <c r="S28" s="150"/>
      <c r="T28" s="151"/>
    </row>
    <row r="29" spans="1:20" s="6" customFormat="1" ht="30.75" customHeight="1" hidden="1">
      <c r="A29" s="19"/>
      <c r="B29" s="34"/>
      <c r="C29" s="34"/>
      <c r="D29" s="35" t="s">
        <v>36</v>
      </c>
      <c r="E29" s="34"/>
      <c r="F29" s="36"/>
      <c r="G29" s="146" t="s">
        <v>212</v>
      </c>
      <c r="H29" s="132" t="s">
        <v>211</v>
      </c>
      <c r="I29" s="131" t="s">
        <v>194</v>
      </c>
      <c r="J29" s="154" t="s">
        <v>246</v>
      </c>
      <c r="K29" s="155">
        <v>778</v>
      </c>
      <c r="L29" s="156" t="s">
        <v>298</v>
      </c>
      <c r="M29" s="155">
        <v>10</v>
      </c>
      <c r="N29" s="153"/>
      <c r="O29" s="150"/>
      <c r="P29" s="150"/>
      <c r="Q29" s="32" t="s">
        <v>36</v>
      </c>
      <c r="R29" s="150"/>
      <c r="S29" s="150"/>
      <c r="T29" s="151"/>
    </row>
    <row r="30" spans="1:20" s="6" customFormat="1" ht="35.25" customHeight="1" hidden="1">
      <c r="A30" s="19"/>
      <c r="B30" s="34"/>
      <c r="C30" s="34"/>
      <c r="D30" s="35" t="s">
        <v>36</v>
      </c>
      <c r="E30" s="34"/>
      <c r="F30" s="36"/>
      <c r="G30" s="132" t="s">
        <v>208</v>
      </c>
      <c r="H30" s="132" t="s">
        <v>208</v>
      </c>
      <c r="I30" s="131" t="s">
        <v>243</v>
      </c>
      <c r="J30" s="154" t="s">
        <v>247</v>
      </c>
      <c r="K30" s="50">
        <v>796</v>
      </c>
      <c r="L30" s="21" t="s">
        <v>100</v>
      </c>
      <c r="M30" s="50">
        <v>10</v>
      </c>
      <c r="N30" s="31"/>
      <c r="O30" s="150"/>
      <c r="P30" s="150"/>
      <c r="Q30" s="32" t="s">
        <v>36</v>
      </c>
      <c r="R30" s="150"/>
      <c r="S30" s="150"/>
      <c r="T30" s="151"/>
    </row>
    <row r="31" spans="1:20" s="6" customFormat="1" ht="61.5" customHeight="1" hidden="1">
      <c r="A31" s="19"/>
      <c r="B31" s="34"/>
      <c r="C31" s="34"/>
      <c r="D31" s="35" t="s">
        <v>36</v>
      </c>
      <c r="E31" s="34"/>
      <c r="F31" s="36"/>
      <c r="G31" s="132" t="s">
        <v>208</v>
      </c>
      <c r="H31" s="132" t="s">
        <v>208</v>
      </c>
      <c r="I31" s="131" t="s">
        <v>242</v>
      </c>
      <c r="J31" s="154" t="s">
        <v>248</v>
      </c>
      <c r="K31" s="50">
        <v>796</v>
      </c>
      <c r="L31" s="21" t="s">
        <v>100</v>
      </c>
      <c r="M31" s="50">
        <v>20</v>
      </c>
      <c r="N31" s="31"/>
      <c r="O31" s="150"/>
      <c r="P31" s="150"/>
      <c r="Q31" s="32" t="s">
        <v>36</v>
      </c>
      <c r="R31" s="150"/>
      <c r="S31" s="150"/>
      <c r="T31" s="151"/>
    </row>
    <row r="32" spans="1:20" s="6" customFormat="1" ht="45.75" customHeight="1" hidden="1">
      <c r="A32" s="19"/>
      <c r="B32" s="34"/>
      <c r="C32" s="34"/>
      <c r="D32" s="35" t="s">
        <v>36</v>
      </c>
      <c r="E32" s="34"/>
      <c r="F32" s="36"/>
      <c r="G32" s="132" t="s">
        <v>208</v>
      </c>
      <c r="H32" s="132" t="s">
        <v>208</v>
      </c>
      <c r="I32" s="131" t="s">
        <v>280</v>
      </c>
      <c r="J32" s="154" t="s">
        <v>218</v>
      </c>
      <c r="K32" s="50">
        <v>796</v>
      </c>
      <c r="L32" s="21" t="s">
        <v>100</v>
      </c>
      <c r="M32" s="50">
        <v>20</v>
      </c>
      <c r="N32" s="31"/>
      <c r="O32" s="150"/>
      <c r="P32" s="150"/>
      <c r="Q32" s="32" t="s">
        <v>36</v>
      </c>
      <c r="R32" s="150"/>
      <c r="S32" s="150"/>
      <c r="T32" s="151"/>
    </row>
    <row r="33" spans="1:20" s="6" customFormat="1" ht="63" customHeight="1" hidden="1">
      <c r="A33" s="19"/>
      <c r="B33" s="34"/>
      <c r="C33" s="34"/>
      <c r="D33" s="35" t="s">
        <v>36</v>
      </c>
      <c r="E33" s="34"/>
      <c r="F33" s="36"/>
      <c r="G33" s="132" t="s">
        <v>208</v>
      </c>
      <c r="H33" s="132" t="s">
        <v>208</v>
      </c>
      <c r="I33" s="131" t="s">
        <v>241</v>
      </c>
      <c r="J33" s="154" t="s">
        <v>240</v>
      </c>
      <c r="K33" s="50">
        <v>796</v>
      </c>
      <c r="L33" s="21" t="s">
        <v>100</v>
      </c>
      <c r="M33" s="50">
        <v>50</v>
      </c>
      <c r="N33" s="31"/>
      <c r="O33" s="150"/>
      <c r="P33" s="150"/>
      <c r="Q33" s="32" t="s">
        <v>36</v>
      </c>
      <c r="R33" s="150"/>
      <c r="S33" s="150"/>
      <c r="T33" s="151"/>
    </row>
    <row r="34" spans="1:20" s="6" customFormat="1" ht="38.25" customHeight="1" hidden="1">
      <c r="A34" s="19"/>
      <c r="B34" s="34"/>
      <c r="C34" s="34"/>
      <c r="D34" s="35" t="s">
        <v>36</v>
      </c>
      <c r="E34" s="34"/>
      <c r="F34" s="36"/>
      <c r="G34" s="132" t="s">
        <v>208</v>
      </c>
      <c r="H34" s="132" t="s">
        <v>208</v>
      </c>
      <c r="I34" s="131" t="s">
        <v>239</v>
      </c>
      <c r="J34" s="154" t="s">
        <v>288</v>
      </c>
      <c r="K34" s="155">
        <v>778</v>
      </c>
      <c r="L34" s="156" t="s">
        <v>197</v>
      </c>
      <c r="M34" s="155">
        <v>200</v>
      </c>
      <c r="N34" s="31"/>
      <c r="O34" s="150"/>
      <c r="P34" s="150"/>
      <c r="Q34" s="32" t="s">
        <v>36</v>
      </c>
      <c r="R34" s="150"/>
      <c r="S34" s="150"/>
      <c r="T34" s="151"/>
    </row>
    <row r="35" spans="1:20" s="6" customFormat="1" ht="84" customHeight="1" hidden="1">
      <c r="A35" s="19"/>
      <c r="B35" s="34"/>
      <c r="C35" s="34"/>
      <c r="D35" s="35" t="s">
        <v>36</v>
      </c>
      <c r="E35" s="34"/>
      <c r="F35" s="36"/>
      <c r="G35" s="146" t="s">
        <v>210</v>
      </c>
      <c r="H35" s="132" t="s">
        <v>210</v>
      </c>
      <c r="I35" s="131" t="s">
        <v>238</v>
      </c>
      <c r="J35" s="154" t="s">
        <v>219</v>
      </c>
      <c r="K35" s="50">
        <v>796</v>
      </c>
      <c r="L35" s="21" t="s">
        <v>100</v>
      </c>
      <c r="M35" s="50">
        <v>2</v>
      </c>
      <c r="N35" s="31"/>
      <c r="O35" s="150"/>
      <c r="P35" s="150"/>
      <c r="Q35" s="32" t="s">
        <v>36</v>
      </c>
      <c r="R35" s="150"/>
      <c r="S35" s="150"/>
      <c r="T35" s="151"/>
    </row>
    <row r="36" spans="1:20" s="6" customFormat="1" ht="73.5" customHeight="1" hidden="1">
      <c r="A36" s="19"/>
      <c r="B36" s="34"/>
      <c r="C36" s="34"/>
      <c r="D36" s="35" t="s">
        <v>36</v>
      </c>
      <c r="E36" s="34"/>
      <c r="F36" s="36"/>
      <c r="G36" s="146" t="s">
        <v>210</v>
      </c>
      <c r="H36" s="132" t="s">
        <v>210</v>
      </c>
      <c r="I36" s="131" t="s">
        <v>237</v>
      </c>
      <c r="J36" s="154" t="s">
        <v>220</v>
      </c>
      <c r="K36" s="50">
        <v>796</v>
      </c>
      <c r="L36" s="21" t="s">
        <v>100</v>
      </c>
      <c r="M36" s="50">
        <v>2</v>
      </c>
      <c r="N36" s="31"/>
      <c r="O36" s="150"/>
      <c r="P36" s="150"/>
      <c r="Q36" s="32" t="s">
        <v>36</v>
      </c>
      <c r="R36" s="150"/>
      <c r="S36" s="150"/>
      <c r="T36" s="151"/>
    </row>
    <row r="37" spans="1:20" s="6" customFormat="1" ht="72" customHeight="1" hidden="1">
      <c r="A37" s="19"/>
      <c r="B37" s="34"/>
      <c r="C37" s="34"/>
      <c r="D37" s="35" t="s">
        <v>36</v>
      </c>
      <c r="E37" s="34"/>
      <c r="F37" s="36"/>
      <c r="G37" s="132" t="s">
        <v>208</v>
      </c>
      <c r="H37" s="132" t="s">
        <v>208</v>
      </c>
      <c r="I37" s="131" t="s">
        <v>236</v>
      </c>
      <c r="J37" s="154" t="s">
        <v>235</v>
      </c>
      <c r="K37" s="50">
        <v>796</v>
      </c>
      <c r="L37" s="21" t="s">
        <v>100</v>
      </c>
      <c r="M37" s="50">
        <v>8</v>
      </c>
      <c r="N37" s="31"/>
      <c r="O37" s="150"/>
      <c r="P37" s="150"/>
      <c r="Q37" s="32" t="s">
        <v>36</v>
      </c>
      <c r="R37" s="150"/>
      <c r="S37" s="150"/>
      <c r="T37" s="151"/>
    </row>
    <row r="38" spans="1:20" s="6" customFormat="1" ht="56.25" customHeight="1" hidden="1">
      <c r="A38" s="19"/>
      <c r="B38" s="34"/>
      <c r="C38" s="34"/>
      <c r="D38" s="35" t="s">
        <v>36</v>
      </c>
      <c r="E38" s="34"/>
      <c r="F38" s="36"/>
      <c r="G38" s="132" t="s">
        <v>208</v>
      </c>
      <c r="H38" s="132" t="s">
        <v>208</v>
      </c>
      <c r="I38" s="131" t="s">
        <v>281</v>
      </c>
      <c r="J38" s="154" t="s">
        <v>221</v>
      </c>
      <c r="K38" s="50">
        <v>796</v>
      </c>
      <c r="L38" s="21" t="s">
        <v>100</v>
      </c>
      <c r="M38" s="50">
        <v>10</v>
      </c>
      <c r="N38" s="31"/>
      <c r="O38" s="150"/>
      <c r="P38" s="150"/>
      <c r="Q38" s="32" t="s">
        <v>36</v>
      </c>
      <c r="R38" s="150"/>
      <c r="S38" s="150"/>
      <c r="T38" s="151"/>
    </row>
    <row r="39" spans="1:20" s="6" customFormat="1" ht="61.5" customHeight="1" hidden="1">
      <c r="A39" s="19"/>
      <c r="B39" s="34"/>
      <c r="C39" s="34"/>
      <c r="D39" s="35" t="s">
        <v>36</v>
      </c>
      <c r="E39" s="34"/>
      <c r="F39" s="36"/>
      <c r="G39" s="146" t="s">
        <v>213</v>
      </c>
      <c r="H39" s="132" t="s">
        <v>209</v>
      </c>
      <c r="I39" s="131" t="s">
        <v>195</v>
      </c>
      <c r="J39" s="154" t="s">
        <v>222</v>
      </c>
      <c r="K39" s="50">
        <v>796</v>
      </c>
      <c r="L39" s="21" t="s">
        <v>100</v>
      </c>
      <c r="M39" s="50">
        <v>2</v>
      </c>
      <c r="N39" s="31"/>
      <c r="O39" s="150"/>
      <c r="P39" s="150"/>
      <c r="Q39" s="32" t="s">
        <v>36</v>
      </c>
      <c r="R39" s="150"/>
      <c r="S39" s="150"/>
      <c r="T39" s="151"/>
    </row>
    <row r="40" spans="1:20" s="6" customFormat="1" ht="85.5" customHeight="1" hidden="1">
      <c r="A40" s="19"/>
      <c r="B40" s="34"/>
      <c r="C40" s="34"/>
      <c r="D40" s="35"/>
      <c r="E40" s="34"/>
      <c r="F40" s="36"/>
      <c r="G40" s="146" t="s">
        <v>213</v>
      </c>
      <c r="H40" s="132" t="s">
        <v>209</v>
      </c>
      <c r="I40" s="131" t="s">
        <v>276</v>
      </c>
      <c r="J40" s="154" t="s">
        <v>277</v>
      </c>
      <c r="K40" s="50">
        <v>796</v>
      </c>
      <c r="L40" s="21" t="s">
        <v>100</v>
      </c>
      <c r="M40" s="50">
        <v>20</v>
      </c>
      <c r="N40" s="31"/>
      <c r="O40" s="150"/>
      <c r="P40" s="150"/>
      <c r="Q40" s="32" t="s">
        <v>36</v>
      </c>
      <c r="R40" s="150"/>
      <c r="S40" s="150"/>
      <c r="T40" s="151"/>
    </row>
    <row r="41" spans="1:20" s="6" customFormat="1" ht="58.5" customHeight="1" hidden="1">
      <c r="A41" s="19"/>
      <c r="B41" s="34"/>
      <c r="C41" s="34"/>
      <c r="D41" s="35" t="s">
        <v>36</v>
      </c>
      <c r="E41" s="34"/>
      <c r="F41" s="36"/>
      <c r="G41" s="146" t="s">
        <v>213</v>
      </c>
      <c r="H41" s="132" t="s">
        <v>209</v>
      </c>
      <c r="I41" s="131" t="s">
        <v>234</v>
      </c>
      <c r="J41" s="154" t="s">
        <v>223</v>
      </c>
      <c r="K41" s="50">
        <v>796</v>
      </c>
      <c r="L41" s="21" t="s">
        <v>100</v>
      </c>
      <c r="M41" s="50">
        <v>2</v>
      </c>
      <c r="N41" s="31"/>
      <c r="O41" s="150"/>
      <c r="P41" s="150"/>
      <c r="Q41" s="32" t="s">
        <v>36</v>
      </c>
      <c r="R41" s="150"/>
      <c r="S41" s="150"/>
      <c r="T41" s="151"/>
    </row>
    <row r="42" spans="1:20" s="6" customFormat="1" ht="41.25" customHeight="1" hidden="1">
      <c r="A42" s="19"/>
      <c r="B42" s="34"/>
      <c r="C42" s="34"/>
      <c r="D42" s="35" t="s">
        <v>36</v>
      </c>
      <c r="E42" s="34"/>
      <c r="F42" s="36"/>
      <c r="G42" s="146" t="s">
        <v>207</v>
      </c>
      <c r="H42" s="132" t="s">
        <v>207</v>
      </c>
      <c r="I42" s="131" t="s">
        <v>233</v>
      </c>
      <c r="J42" s="154" t="s">
        <v>224</v>
      </c>
      <c r="K42" s="50">
        <v>796</v>
      </c>
      <c r="L42" s="21" t="s">
        <v>100</v>
      </c>
      <c r="M42" s="50">
        <v>50</v>
      </c>
      <c r="N42" s="31"/>
      <c r="O42" s="150"/>
      <c r="P42" s="150"/>
      <c r="Q42" s="32" t="s">
        <v>36</v>
      </c>
      <c r="R42" s="150"/>
      <c r="S42" s="150"/>
      <c r="T42" s="151"/>
    </row>
    <row r="43" spans="1:20" s="6" customFormat="1" ht="42.75" customHeight="1" hidden="1">
      <c r="A43" s="19"/>
      <c r="B43" s="34"/>
      <c r="C43" s="34"/>
      <c r="D43" s="35" t="s">
        <v>36</v>
      </c>
      <c r="E43" s="34"/>
      <c r="F43" s="36"/>
      <c r="G43" s="146" t="s">
        <v>207</v>
      </c>
      <c r="H43" s="132" t="s">
        <v>207</v>
      </c>
      <c r="I43" s="131" t="s">
        <v>249</v>
      </c>
      <c r="J43" s="154" t="s">
        <v>282</v>
      </c>
      <c r="K43" s="50">
        <v>796</v>
      </c>
      <c r="L43" s="21" t="s">
        <v>100</v>
      </c>
      <c r="M43" s="50">
        <v>50</v>
      </c>
      <c r="N43" s="31"/>
      <c r="O43" s="150"/>
      <c r="P43" s="150"/>
      <c r="Q43" s="32" t="s">
        <v>36</v>
      </c>
      <c r="R43" s="150"/>
      <c r="S43" s="150"/>
      <c r="T43" s="151"/>
    </row>
    <row r="44" spans="1:20" s="6" customFormat="1" ht="30.75" customHeight="1" hidden="1">
      <c r="A44" s="19"/>
      <c r="B44" s="34"/>
      <c r="C44" s="34"/>
      <c r="D44" s="35" t="s">
        <v>36</v>
      </c>
      <c r="E44" s="34"/>
      <c r="F44" s="36"/>
      <c r="G44" s="146" t="s">
        <v>207</v>
      </c>
      <c r="H44" s="132" t="s">
        <v>207</v>
      </c>
      <c r="I44" s="131" t="s">
        <v>232</v>
      </c>
      <c r="J44" s="154" t="s">
        <v>225</v>
      </c>
      <c r="K44" s="50">
        <v>796</v>
      </c>
      <c r="L44" s="21" t="s">
        <v>100</v>
      </c>
      <c r="M44" s="50">
        <v>10</v>
      </c>
      <c r="N44" s="31"/>
      <c r="O44" s="150"/>
      <c r="P44" s="150"/>
      <c r="Q44" s="32" t="s">
        <v>36</v>
      </c>
      <c r="R44" s="150"/>
      <c r="S44" s="150"/>
      <c r="T44" s="151"/>
    </row>
    <row r="45" spans="1:20" s="6" customFormat="1" ht="30.75" customHeight="1" hidden="1">
      <c r="A45" s="19"/>
      <c r="B45" s="34"/>
      <c r="C45" s="34"/>
      <c r="D45" s="35" t="s">
        <v>36</v>
      </c>
      <c r="E45" s="34"/>
      <c r="F45" s="36"/>
      <c r="G45" s="146" t="s">
        <v>207</v>
      </c>
      <c r="H45" s="132" t="s">
        <v>207</v>
      </c>
      <c r="I45" s="131" t="s">
        <v>283</v>
      </c>
      <c r="J45" s="154" t="s">
        <v>226</v>
      </c>
      <c r="K45" s="50">
        <v>796</v>
      </c>
      <c r="L45" s="21" t="s">
        <v>100</v>
      </c>
      <c r="M45" s="50">
        <v>10</v>
      </c>
      <c r="N45" s="31"/>
      <c r="O45" s="150"/>
      <c r="P45" s="150"/>
      <c r="Q45" s="32" t="s">
        <v>36</v>
      </c>
      <c r="R45" s="150"/>
      <c r="S45" s="150"/>
      <c r="T45" s="151"/>
    </row>
    <row r="46" spans="1:20" s="6" customFormat="1" ht="70.5" customHeight="1" hidden="1">
      <c r="A46" s="19"/>
      <c r="B46" s="34"/>
      <c r="C46" s="34"/>
      <c r="D46" s="35" t="s">
        <v>36</v>
      </c>
      <c r="E46" s="34"/>
      <c r="F46" s="36"/>
      <c r="G46" s="132" t="s">
        <v>215</v>
      </c>
      <c r="H46" s="132" t="s">
        <v>215</v>
      </c>
      <c r="I46" s="131" t="s">
        <v>231</v>
      </c>
      <c r="J46" s="154" t="s">
        <v>289</v>
      </c>
      <c r="K46" s="50">
        <v>796</v>
      </c>
      <c r="L46" s="21" t="s">
        <v>100</v>
      </c>
      <c r="M46" s="50">
        <v>10</v>
      </c>
      <c r="N46" s="31"/>
      <c r="O46" s="150"/>
      <c r="P46" s="150"/>
      <c r="Q46" s="32" t="s">
        <v>36</v>
      </c>
      <c r="R46" s="150"/>
      <c r="S46" s="150"/>
      <c r="T46" s="151"/>
    </row>
    <row r="47" spans="1:20" s="6" customFormat="1" ht="58.5" customHeight="1" hidden="1">
      <c r="A47" s="19"/>
      <c r="B47" s="34"/>
      <c r="C47" s="34"/>
      <c r="D47" s="35" t="s">
        <v>36</v>
      </c>
      <c r="E47" s="34"/>
      <c r="F47" s="36"/>
      <c r="G47" s="132" t="s">
        <v>215</v>
      </c>
      <c r="H47" s="132" t="s">
        <v>215</v>
      </c>
      <c r="I47" s="131" t="s">
        <v>196</v>
      </c>
      <c r="J47" s="154" t="s">
        <v>284</v>
      </c>
      <c r="K47" s="50">
        <v>796</v>
      </c>
      <c r="L47" s="21" t="s">
        <v>100</v>
      </c>
      <c r="M47" s="50">
        <v>10</v>
      </c>
      <c r="N47" s="31"/>
      <c r="O47" s="150"/>
      <c r="P47" s="150"/>
      <c r="Q47" s="32" t="s">
        <v>36</v>
      </c>
      <c r="R47" s="150"/>
      <c r="S47" s="150"/>
      <c r="T47" s="151"/>
    </row>
    <row r="48" spans="1:20" s="6" customFormat="1" ht="30.75" customHeight="1" hidden="1">
      <c r="A48" s="19"/>
      <c r="B48" s="34"/>
      <c r="C48" s="34"/>
      <c r="D48" s="35" t="s">
        <v>36</v>
      </c>
      <c r="E48" s="34"/>
      <c r="F48" s="36"/>
      <c r="G48" s="146" t="s">
        <v>213</v>
      </c>
      <c r="H48" s="132" t="s">
        <v>213</v>
      </c>
      <c r="I48" s="131" t="s">
        <v>230</v>
      </c>
      <c r="J48" s="154" t="s">
        <v>290</v>
      </c>
      <c r="K48" s="50">
        <v>796</v>
      </c>
      <c r="L48" s="21" t="s">
        <v>100</v>
      </c>
      <c r="M48" s="50">
        <v>20</v>
      </c>
      <c r="N48" s="31"/>
      <c r="O48" s="150"/>
      <c r="P48" s="150"/>
      <c r="Q48" s="32" t="s">
        <v>36</v>
      </c>
      <c r="R48" s="150"/>
      <c r="S48" s="150"/>
      <c r="T48" s="151"/>
    </row>
    <row r="49" spans="1:20" s="6" customFormat="1" ht="63.75" customHeight="1" hidden="1">
      <c r="A49" s="19"/>
      <c r="B49" s="34"/>
      <c r="C49" s="34"/>
      <c r="D49" s="35" t="s">
        <v>36</v>
      </c>
      <c r="E49" s="34"/>
      <c r="F49" s="36"/>
      <c r="G49" s="146" t="s">
        <v>213</v>
      </c>
      <c r="H49" s="132" t="s">
        <v>213</v>
      </c>
      <c r="I49" s="131" t="s">
        <v>228</v>
      </c>
      <c r="J49" s="154" t="s">
        <v>227</v>
      </c>
      <c r="K49" s="50">
        <v>796</v>
      </c>
      <c r="L49" s="21" t="s">
        <v>100</v>
      </c>
      <c r="M49" s="50">
        <v>3</v>
      </c>
      <c r="N49" s="31"/>
      <c r="O49" s="150"/>
      <c r="P49" s="150"/>
      <c r="Q49" s="32" t="s">
        <v>36</v>
      </c>
      <c r="R49" s="150"/>
      <c r="S49" s="150"/>
      <c r="T49" s="151"/>
    </row>
    <row r="50" spans="1:20" s="6" customFormat="1" ht="48" hidden="1">
      <c r="A50" s="19"/>
      <c r="B50" s="34"/>
      <c r="C50" s="34"/>
      <c r="D50" s="35" t="s">
        <v>36</v>
      </c>
      <c r="E50" s="34"/>
      <c r="F50" s="36"/>
      <c r="G50" s="146" t="s">
        <v>213</v>
      </c>
      <c r="H50" s="132" t="s">
        <v>209</v>
      </c>
      <c r="I50" s="131" t="s">
        <v>229</v>
      </c>
      <c r="J50" s="154" t="s">
        <v>265</v>
      </c>
      <c r="K50" s="50">
        <v>796</v>
      </c>
      <c r="L50" s="21" t="s">
        <v>100</v>
      </c>
      <c r="M50" s="50">
        <v>1</v>
      </c>
      <c r="N50" s="31"/>
      <c r="O50" s="150"/>
      <c r="P50" s="150"/>
      <c r="Q50" s="32" t="s">
        <v>36</v>
      </c>
      <c r="R50" s="150"/>
      <c r="S50" s="150"/>
      <c r="T50" s="151"/>
    </row>
    <row r="51" spans="1:20" s="6" customFormat="1" ht="41.25" customHeight="1" hidden="1">
      <c r="A51" s="19"/>
      <c r="B51" s="34"/>
      <c r="C51" s="34"/>
      <c r="D51" s="35" t="s">
        <v>36</v>
      </c>
      <c r="E51" s="34"/>
      <c r="F51" s="36"/>
      <c r="G51" s="146" t="s">
        <v>213</v>
      </c>
      <c r="H51" s="132" t="s">
        <v>213</v>
      </c>
      <c r="I51" s="131" t="s">
        <v>250</v>
      </c>
      <c r="J51" s="154" t="s">
        <v>291</v>
      </c>
      <c r="K51" s="50">
        <v>796</v>
      </c>
      <c r="L51" s="21" t="s">
        <v>100</v>
      </c>
      <c r="M51" s="50">
        <v>5</v>
      </c>
      <c r="N51" s="31"/>
      <c r="O51" s="150"/>
      <c r="P51" s="150"/>
      <c r="Q51" s="32" t="s">
        <v>36</v>
      </c>
      <c r="R51" s="150"/>
      <c r="S51" s="150"/>
      <c r="T51" s="151"/>
    </row>
    <row r="52" spans="1:20" s="6" customFormat="1" ht="96" customHeight="1" hidden="1">
      <c r="A52" s="19"/>
      <c r="B52" s="34"/>
      <c r="C52" s="34"/>
      <c r="D52" s="35" t="s">
        <v>36</v>
      </c>
      <c r="E52" s="34"/>
      <c r="F52" s="36"/>
      <c r="G52" s="146" t="s">
        <v>210</v>
      </c>
      <c r="H52" s="132" t="s">
        <v>210</v>
      </c>
      <c r="I52" s="131" t="s">
        <v>251</v>
      </c>
      <c r="J52" s="154" t="s">
        <v>292</v>
      </c>
      <c r="K52" s="50">
        <v>796</v>
      </c>
      <c r="L52" s="21" t="s">
        <v>100</v>
      </c>
      <c r="M52" s="50">
        <v>5</v>
      </c>
      <c r="N52" s="31"/>
      <c r="O52" s="150"/>
      <c r="P52" s="150"/>
      <c r="Q52" s="32" t="s">
        <v>36</v>
      </c>
      <c r="R52" s="150"/>
      <c r="S52" s="150"/>
      <c r="T52" s="151"/>
    </row>
    <row r="53" spans="1:20" s="6" customFormat="1" ht="85.5" customHeight="1" hidden="1">
      <c r="A53" s="19"/>
      <c r="B53" s="34"/>
      <c r="C53" s="34"/>
      <c r="D53" s="35" t="s">
        <v>36</v>
      </c>
      <c r="E53" s="34"/>
      <c r="F53" s="36"/>
      <c r="G53" s="146" t="s">
        <v>214</v>
      </c>
      <c r="H53" s="132" t="s">
        <v>214</v>
      </c>
      <c r="I53" s="131" t="s">
        <v>285</v>
      </c>
      <c r="J53" s="154" t="s">
        <v>275</v>
      </c>
      <c r="K53" s="50">
        <v>796</v>
      </c>
      <c r="L53" s="21" t="s">
        <v>100</v>
      </c>
      <c r="M53" s="50">
        <v>5</v>
      </c>
      <c r="N53" s="31"/>
      <c r="O53" s="150"/>
      <c r="P53" s="150"/>
      <c r="Q53" s="32" t="s">
        <v>36</v>
      </c>
      <c r="R53" s="150"/>
      <c r="S53" s="150"/>
      <c r="T53" s="151"/>
    </row>
    <row r="54" spans="1:20" s="6" customFormat="1" ht="38.25" customHeight="1" hidden="1">
      <c r="A54" s="19"/>
      <c r="B54" s="34"/>
      <c r="C54" s="34"/>
      <c r="D54" s="35" t="s">
        <v>36</v>
      </c>
      <c r="E54" s="34"/>
      <c r="F54" s="36"/>
      <c r="G54" s="146" t="s">
        <v>213</v>
      </c>
      <c r="H54" s="132" t="s">
        <v>209</v>
      </c>
      <c r="I54" s="131" t="s">
        <v>252</v>
      </c>
      <c r="J54" s="154" t="s">
        <v>253</v>
      </c>
      <c r="K54" s="50">
        <v>796</v>
      </c>
      <c r="L54" s="21" t="s">
        <v>100</v>
      </c>
      <c r="M54" s="50">
        <v>30</v>
      </c>
      <c r="N54" s="31"/>
      <c r="O54" s="150"/>
      <c r="P54" s="150"/>
      <c r="Q54" s="32" t="s">
        <v>36</v>
      </c>
      <c r="R54" s="150"/>
      <c r="S54" s="150"/>
      <c r="T54" s="151"/>
    </row>
    <row r="55" spans="1:20" s="6" customFormat="1" ht="51.75" customHeight="1" hidden="1">
      <c r="A55" s="19"/>
      <c r="B55" s="34"/>
      <c r="C55" s="34"/>
      <c r="D55" s="35" t="s">
        <v>36</v>
      </c>
      <c r="E55" s="34"/>
      <c r="F55" s="36"/>
      <c r="G55" s="132" t="s">
        <v>208</v>
      </c>
      <c r="H55" s="132" t="s">
        <v>209</v>
      </c>
      <c r="I55" s="131" t="s">
        <v>254</v>
      </c>
      <c r="J55" s="154" t="s">
        <v>255</v>
      </c>
      <c r="K55" s="155">
        <v>778</v>
      </c>
      <c r="L55" s="157" t="s">
        <v>298</v>
      </c>
      <c r="M55" s="155">
        <v>40</v>
      </c>
      <c r="N55" s="31"/>
      <c r="O55" s="150"/>
      <c r="P55" s="150"/>
      <c r="Q55" s="32" t="s">
        <v>36</v>
      </c>
      <c r="R55" s="150"/>
      <c r="S55" s="150"/>
      <c r="T55" s="151"/>
    </row>
    <row r="56" spans="1:20" s="6" customFormat="1" ht="87.75" customHeight="1" hidden="1">
      <c r="A56" s="19"/>
      <c r="B56" s="34"/>
      <c r="C56" s="34"/>
      <c r="D56" s="35" t="s">
        <v>36</v>
      </c>
      <c r="E56" s="34"/>
      <c r="F56" s="36"/>
      <c r="G56" s="146" t="s">
        <v>206</v>
      </c>
      <c r="H56" s="132" t="s">
        <v>206</v>
      </c>
      <c r="I56" s="131" t="s">
        <v>256</v>
      </c>
      <c r="J56" s="154" t="s">
        <v>293</v>
      </c>
      <c r="K56" s="50">
        <v>796</v>
      </c>
      <c r="L56" s="21" t="s">
        <v>100</v>
      </c>
      <c r="M56" s="50">
        <v>24</v>
      </c>
      <c r="N56" s="31"/>
      <c r="O56" s="150"/>
      <c r="P56" s="150"/>
      <c r="Q56" s="32" t="s">
        <v>36</v>
      </c>
      <c r="R56" s="150"/>
      <c r="S56" s="150"/>
      <c r="T56" s="151"/>
    </row>
    <row r="57" spans="1:20" s="6" customFormat="1" ht="62.25" customHeight="1" hidden="1">
      <c r="A57" s="19"/>
      <c r="B57" s="34"/>
      <c r="C57" s="34"/>
      <c r="D57" s="35" t="s">
        <v>36</v>
      </c>
      <c r="E57" s="34"/>
      <c r="F57" s="36"/>
      <c r="G57" s="146" t="s">
        <v>206</v>
      </c>
      <c r="H57" s="132" t="s">
        <v>206</v>
      </c>
      <c r="I57" s="131" t="s">
        <v>257</v>
      </c>
      <c r="J57" s="154" t="s">
        <v>294</v>
      </c>
      <c r="K57" s="50">
        <v>796</v>
      </c>
      <c r="L57" s="21" t="s">
        <v>100</v>
      </c>
      <c r="M57" s="50">
        <v>24</v>
      </c>
      <c r="N57" s="31"/>
      <c r="O57" s="150"/>
      <c r="P57" s="150"/>
      <c r="Q57" s="32" t="s">
        <v>36</v>
      </c>
      <c r="R57" s="150"/>
      <c r="S57" s="150"/>
      <c r="T57" s="151"/>
    </row>
    <row r="58" spans="1:20" s="6" customFormat="1" ht="65.25" customHeight="1" hidden="1">
      <c r="A58" s="19"/>
      <c r="B58" s="34"/>
      <c r="C58" s="34"/>
      <c r="D58" s="35" t="s">
        <v>36</v>
      </c>
      <c r="E58" s="34"/>
      <c r="F58" s="36"/>
      <c r="G58" s="146" t="s">
        <v>206</v>
      </c>
      <c r="H58" s="132" t="s">
        <v>206</v>
      </c>
      <c r="I58" s="131" t="s">
        <v>192</v>
      </c>
      <c r="J58" s="154" t="s">
        <v>286</v>
      </c>
      <c r="K58" s="50">
        <v>796</v>
      </c>
      <c r="L58" s="21" t="s">
        <v>100</v>
      </c>
      <c r="M58" s="50">
        <v>70</v>
      </c>
      <c r="N58" s="31"/>
      <c r="O58" s="150"/>
      <c r="P58" s="150"/>
      <c r="Q58" s="32" t="s">
        <v>36</v>
      </c>
      <c r="R58" s="150"/>
      <c r="S58" s="150"/>
      <c r="T58" s="151"/>
    </row>
    <row r="59" spans="1:20" s="6" customFormat="1" ht="81.75" customHeight="1" hidden="1">
      <c r="A59" s="19"/>
      <c r="B59" s="34"/>
      <c r="C59" s="34"/>
      <c r="D59" s="35" t="s">
        <v>36</v>
      </c>
      <c r="E59" s="34"/>
      <c r="F59" s="36"/>
      <c r="G59" s="146" t="s">
        <v>206</v>
      </c>
      <c r="H59" s="132" t="s">
        <v>206</v>
      </c>
      <c r="I59" s="131" t="s">
        <v>192</v>
      </c>
      <c r="J59" s="154" t="s">
        <v>258</v>
      </c>
      <c r="K59" s="50">
        <v>796</v>
      </c>
      <c r="L59" s="21" t="s">
        <v>100</v>
      </c>
      <c r="M59" s="50">
        <v>24</v>
      </c>
      <c r="N59" s="31"/>
      <c r="O59" s="150"/>
      <c r="P59" s="150"/>
      <c r="Q59" s="32" t="s">
        <v>36</v>
      </c>
      <c r="R59" s="150"/>
      <c r="S59" s="150"/>
      <c r="T59" s="151"/>
    </row>
    <row r="60" spans="1:20" s="6" customFormat="1" ht="85.5" customHeight="1" hidden="1">
      <c r="A60" s="19"/>
      <c r="B60" s="34"/>
      <c r="C60" s="34"/>
      <c r="D60" s="35" t="s">
        <v>36</v>
      </c>
      <c r="E60" s="34"/>
      <c r="F60" s="36"/>
      <c r="G60" s="146" t="s">
        <v>206</v>
      </c>
      <c r="H60" s="132" t="s">
        <v>206</v>
      </c>
      <c r="I60" s="131" t="s">
        <v>259</v>
      </c>
      <c r="J60" s="154" t="s">
        <v>295</v>
      </c>
      <c r="K60" s="50">
        <v>796</v>
      </c>
      <c r="L60" s="21" t="s">
        <v>100</v>
      </c>
      <c r="M60" s="50">
        <v>2</v>
      </c>
      <c r="N60" s="31"/>
      <c r="O60" s="150"/>
      <c r="P60" s="150"/>
      <c r="Q60" s="32" t="s">
        <v>36</v>
      </c>
      <c r="R60" s="150"/>
      <c r="S60" s="150"/>
      <c r="T60" s="151"/>
    </row>
    <row r="61" spans="1:20" s="6" customFormat="1" ht="72" customHeight="1" hidden="1">
      <c r="A61" s="19"/>
      <c r="B61" s="34"/>
      <c r="C61" s="34"/>
      <c r="D61" s="35" t="s">
        <v>36</v>
      </c>
      <c r="E61" s="34"/>
      <c r="F61" s="36"/>
      <c r="G61" s="132" t="s">
        <v>208</v>
      </c>
      <c r="H61" s="132" t="s">
        <v>208</v>
      </c>
      <c r="I61" s="131" t="s">
        <v>193</v>
      </c>
      <c r="J61" s="154" t="s">
        <v>262</v>
      </c>
      <c r="K61" s="50">
        <v>796</v>
      </c>
      <c r="L61" s="21" t="s">
        <v>100</v>
      </c>
      <c r="M61" s="50">
        <v>200</v>
      </c>
      <c r="N61" s="31"/>
      <c r="O61" s="150"/>
      <c r="P61" s="150"/>
      <c r="Q61" s="32" t="s">
        <v>36</v>
      </c>
      <c r="R61" s="150"/>
      <c r="S61" s="150"/>
      <c r="T61" s="151"/>
    </row>
    <row r="62" spans="1:20" s="6" customFormat="1" ht="92.25" customHeight="1" hidden="1">
      <c r="A62" s="19"/>
      <c r="B62" s="34"/>
      <c r="C62" s="34"/>
      <c r="D62" s="35" t="s">
        <v>36</v>
      </c>
      <c r="E62" s="34"/>
      <c r="F62" s="36"/>
      <c r="G62" s="132" t="s">
        <v>213</v>
      </c>
      <c r="H62" s="132" t="s">
        <v>209</v>
      </c>
      <c r="I62" s="131" t="s">
        <v>260</v>
      </c>
      <c r="J62" s="154" t="s">
        <v>261</v>
      </c>
      <c r="K62" s="50">
        <v>796</v>
      </c>
      <c r="L62" s="21" t="s">
        <v>100</v>
      </c>
      <c r="M62" s="50">
        <v>60</v>
      </c>
      <c r="N62" s="31"/>
      <c r="O62" s="150"/>
      <c r="P62" s="150"/>
      <c r="Q62" s="32" t="s">
        <v>36</v>
      </c>
      <c r="R62" s="150"/>
      <c r="S62" s="150"/>
      <c r="T62" s="151"/>
    </row>
    <row r="63" spans="1:20" s="6" customFormat="1" ht="34.5" customHeight="1" hidden="1">
      <c r="A63" s="19"/>
      <c r="B63" s="34"/>
      <c r="C63" s="34"/>
      <c r="D63" s="35" t="s">
        <v>36</v>
      </c>
      <c r="E63" s="34"/>
      <c r="F63" s="36"/>
      <c r="G63" s="146" t="s">
        <v>213</v>
      </c>
      <c r="H63" s="132" t="s">
        <v>209</v>
      </c>
      <c r="I63" s="131" t="s">
        <v>263</v>
      </c>
      <c r="J63" s="154" t="s">
        <v>296</v>
      </c>
      <c r="K63" s="50">
        <v>796</v>
      </c>
      <c r="L63" s="21" t="s">
        <v>100</v>
      </c>
      <c r="M63" s="50">
        <v>3</v>
      </c>
      <c r="N63" s="31"/>
      <c r="O63" s="150"/>
      <c r="P63" s="150"/>
      <c r="Q63" s="32" t="s">
        <v>36</v>
      </c>
      <c r="R63" s="150"/>
      <c r="S63" s="150"/>
      <c r="T63" s="151"/>
    </row>
    <row r="64" spans="1:20" s="6" customFormat="1" ht="97.5" customHeight="1" hidden="1">
      <c r="A64" s="19"/>
      <c r="B64" s="34"/>
      <c r="C64" s="34"/>
      <c r="D64" s="35" t="s">
        <v>36</v>
      </c>
      <c r="E64" s="34"/>
      <c r="F64" s="36"/>
      <c r="G64" s="146" t="s">
        <v>206</v>
      </c>
      <c r="H64" s="132" t="s">
        <v>206</v>
      </c>
      <c r="I64" s="131" t="s">
        <v>287</v>
      </c>
      <c r="J64" s="154" t="s">
        <v>264</v>
      </c>
      <c r="K64" s="50">
        <v>796</v>
      </c>
      <c r="L64" s="21" t="s">
        <v>100</v>
      </c>
      <c r="M64" s="50">
        <v>10</v>
      </c>
      <c r="N64" s="31"/>
      <c r="O64" s="150"/>
      <c r="P64" s="150"/>
      <c r="Q64" s="32" t="s">
        <v>36</v>
      </c>
      <c r="R64" s="150"/>
      <c r="S64" s="150"/>
      <c r="T64" s="151"/>
    </row>
    <row r="65" spans="1:20" s="6" customFormat="1" ht="60.75" customHeight="1" hidden="1">
      <c r="A65" s="19"/>
      <c r="B65" s="34"/>
      <c r="C65" s="34"/>
      <c r="D65" s="35" t="s">
        <v>36</v>
      </c>
      <c r="E65" s="34"/>
      <c r="F65" s="36"/>
      <c r="G65" s="132" t="s">
        <v>208</v>
      </c>
      <c r="H65" s="132" t="s">
        <v>208</v>
      </c>
      <c r="I65" s="131" t="s">
        <v>266</v>
      </c>
      <c r="J65" s="154" t="s">
        <v>267</v>
      </c>
      <c r="K65" s="50">
        <v>796</v>
      </c>
      <c r="L65" s="21" t="s">
        <v>100</v>
      </c>
      <c r="M65" s="50">
        <v>40</v>
      </c>
      <c r="N65" s="31"/>
      <c r="O65" s="150"/>
      <c r="P65" s="150"/>
      <c r="Q65" s="32" t="s">
        <v>36</v>
      </c>
      <c r="R65" s="150"/>
      <c r="S65" s="150"/>
      <c r="T65" s="151"/>
    </row>
    <row r="66" spans="1:20" s="6" customFormat="1" ht="48.75" customHeight="1" hidden="1">
      <c r="A66" s="19"/>
      <c r="B66" s="34"/>
      <c r="C66" s="34"/>
      <c r="D66" s="35" t="s">
        <v>36</v>
      </c>
      <c r="E66" s="34"/>
      <c r="F66" s="36"/>
      <c r="G66" s="132" t="s">
        <v>208</v>
      </c>
      <c r="H66" s="132" t="s">
        <v>208</v>
      </c>
      <c r="I66" s="131" t="s">
        <v>268</v>
      </c>
      <c r="J66" s="154" t="s">
        <v>269</v>
      </c>
      <c r="K66" s="50">
        <v>796</v>
      </c>
      <c r="L66" s="21" t="s">
        <v>100</v>
      </c>
      <c r="M66" s="50">
        <v>60</v>
      </c>
      <c r="N66" s="31"/>
      <c r="O66" s="150"/>
      <c r="P66" s="150"/>
      <c r="Q66" s="32" t="s">
        <v>36</v>
      </c>
      <c r="R66" s="150"/>
      <c r="S66" s="150"/>
      <c r="T66" s="151"/>
    </row>
    <row r="67" spans="1:20" s="6" customFormat="1" ht="40.5" customHeight="1" hidden="1">
      <c r="A67" s="19"/>
      <c r="B67" s="34"/>
      <c r="C67" s="34"/>
      <c r="D67" s="35" t="s">
        <v>36</v>
      </c>
      <c r="E67" s="34"/>
      <c r="F67" s="36"/>
      <c r="G67" s="132" t="s">
        <v>208</v>
      </c>
      <c r="H67" s="132" t="s">
        <v>208</v>
      </c>
      <c r="I67" s="131" t="s">
        <v>270</v>
      </c>
      <c r="J67" s="154" t="s">
        <v>271</v>
      </c>
      <c r="K67" s="50">
        <v>796</v>
      </c>
      <c r="L67" s="21" t="s">
        <v>100</v>
      </c>
      <c r="M67" s="50">
        <v>20</v>
      </c>
      <c r="N67" s="31"/>
      <c r="O67" s="150"/>
      <c r="P67" s="150"/>
      <c r="Q67" s="32" t="s">
        <v>36</v>
      </c>
      <c r="R67" s="150"/>
      <c r="S67" s="150"/>
      <c r="T67" s="151"/>
    </row>
    <row r="68" spans="1:20" s="6" customFormat="1" ht="99" customHeight="1" hidden="1">
      <c r="A68" s="19"/>
      <c r="B68" s="34"/>
      <c r="C68" s="34"/>
      <c r="D68" s="35" t="s">
        <v>36</v>
      </c>
      <c r="E68" s="34"/>
      <c r="F68" s="36"/>
      <c r="G68" s="132" t="s">
        <v>208</v>
      </c>
      <c r="H68" s="132" t="s">
        <v>208</v>
      </c>
      <c r="I68" s="131" t="s">
        <v>272</v>
      </c>
      <c r="J68" s="154" t="s">
        <v>273</v>
      </c>
      <c r="K68" s="155">
        <v>778</v>
      </c>
      <c r="L68" s="156" t="s">
        <v>298</v>
      </c>
      <c r="M68" s="155">
        <v>6</v>
      </c>
      <c r="N68" s="31"/>
      <c r="O68" s="150"/>
      <c r="P68" s="150"/>
      <c r="Q68" s="32" t="s">
        <v>36</v>
      </c>
      <c r="R68" s="150"/>
      <c r="S68" s="150"/>
      <c r="T68" s="151"/>
    </row>
    <row r="69" spans="1:20" s="6" customFormat="1" ht="16.5" customHeight="1">
      <c r="A69" s="227" t="s">
        <v>373</v>
      </c>
      <c r="B69" s="228"/>
      <c r="C69" s="228"/>
      <c r="D69" s="228"/>
      <c r="E69" s="228"/>
      <c r="F69" s="228"/>
      <c r="G69" s="228"/>
      <c r="H69" s="228"/>
      <c r="I69" s="228"/>
      <c r="J69" s="228"/>
      <c r="K69" s="228"/>
      <c r="L69" s="228"/>
      <c r="M69" s="228"/>
      <c r="N69" s="228"/>
      <c r="O69" s="228"/>
      <c r="P69" s="228"/>
      <c r="Q69" s="228"/>
      <c r="R69" s="228"/>
      <c r="S69" s="228"/>
      <c r="T69" s="229"/>
    </row>
    <row r="70" spans="1:20" s="172" customFormat="1" ht="41.25" customHeight="1">
      <c r="A70" s="162" t="s">
        <v>25</v>
      </c>
      <c r="B70" s="165" t="s">
        <v>124</v>
      </c>
      <c r="C70" s="165" t="s">
        <v>125</v>
      </c>
      <c r="D70" s="174" t="s">
        <v>126</v>
      </c>
      <c r="E70" s="163">
        <v>244</v>
      </c>
      <c r="F70" s="163" t="s">
        <v>127</v>
      </c>
      <c r="G70" s="108" t="s">
        <v>190</v>
      </c>
      <c r="H70" s="108" t="s">
        <v>205</v>
      </c>
      <c r="I70" s="166" t="s">
        <v>204</v>
      </c>
      <c r="J70" s="167" t="s">
        <v>36</v>
      </c>
      <c r="K70" s="168">
        <v>796</v>
      </c>
      <c r="L70" s="69" t="s">
        <v>100</v>
      </c>
      <c r="M70" s="168">
        <f>SUM(M71:M91)</f>
        <v>34</v>
      </c>
      <c r="N70" s="163">
        <v>47419000000</v>
      </c>
      <c r="O70" s="163" t="s">
        <v>278</v>
      </c>
      <c r="P70" s="169">
        <f>1!P59</f>
        <v>222774</v>
      </c>
      <c r="Q70" s="170">
        <v>43922</v>
      </c>
      <c r="R70" s="170">
        <v>44044</v>
      </c>
      <c r="S70" s="171" t="s">
        <v>370</v>
      </c>
      <c r="T70" s="171" t="s">
        <v>114</v>
      </c>
    </row>
    <row r="71" spans="1:20" s="110" customFormat="1" ht="82.5" customHeight="1">
      <c r="A71" s="19"/>
      <c r="B71" s="34"/>
      <c r="C71" s="34"/>
      <c r="D71" s="35" t="s">
        <v>36</v>
      </c>
      <c r="E71" s="34"/>
      <c r="F71" s="36"/>
      <c r="G71" s="146" t="s">
        <v>190</v>
      </c>
      <c r="H71" s="221" t="s">
        <v>202</v>
      </c>
      <c r="I71" s="198" t="s">
        <v>343</v>
      </c>
      <c r="J71" s="204" t="s">
        <v>324</v>
      </c>
      <c r="K71" s="50">
        <v>796</v>
      </c>
      <c r="L71" s="21" t="s">
        <v>100</v>
      </c>
      <c r="M71" s="20">
        <v>2</v>
      </c>
      <c r="N71" s="149"/>
      <c r="O71" s="222"/>
      <c r="P71" s="222"/>
      <c r="Q71" s="32" t="s">
        <v>36</v>
      </c>
      <c r="R71" s="222"/>
      <c r="S71" s="222"/>
      <c r="T71" s="33"/>
    </row>
    <row r="72" spans="1:20" s="110" customFormat="1" ht="38.25" customHeight="1">
      <c r="A72" s="19"/>
      <c r="B72" s="34"/>
      <c r="C72" s="34"/>
      <c r="D72" s="35" t="s">
        <v>36</v>
      </c>
      <c r="E72" s="34"/>
      <c r="F72" s="196"/>
      <c r="G72" s="200" t="s">
        <v>190</v>
      </c>
      <c r="H72" s="221" t="s">
        <v>202</v>
      </c>
      <c r="I72" s="198" t="s">
        <v>344</v>
      </c>
      <c r="J72" s="205" t="s">
        <v>325</v>
      </c>
      <c r="K72" s="20">
        <v>796</v>
      </c>
      <c r="L72" s="221" t="s">
        <v>100</v>
      </c>
      <c r="M72" s="20">
        <v>1</v>
      </c>
      <c r="N72" s="31"/>
      <c r="O72" s="222"/>
      <c r="P72" s="222"/>
      <c r="Q72" s="32" t="s">
        <v>36</v>
      </c>
      <c r="R72" s="222"/>
      <c r="S72" s="222"/>
      <c r="T72" s="33"/>
    </row>
    <row r="73" spans="1:20" s="110" customFormat="1" ht="64.5" customHeight="1">
      <c r="A73" s="19"/>
      <c r="B73" s="34"/>
      <c r="C73" s="34"/>
      <c r="D73" s="35" t="s">
        <v>36</v>
      </c>
      <c r="E73" s="34"/>
      <c r="F73" s="36"/>
      <c r="G73" s="200" t="s">
        <v>190</v>
      </c>
      <c r="H73" s="221" t="s">
        <v>200</v>
      </c>
      <c r="I73" s="198" t="s">
        <v>345</v>
      </c>
      <c r="J73" s="206" t="s">
        <v>326</v>
      </c>
      <c r="K73" s="20">
        <v>796</v>
      </c>
      <c r="L73" s="221" t="s">
        <v>100</v>
      </c>
      <c r="M73" s="20">
        <v>1</v>
      </c>
      <c r="N73" s="31"/>
      <c r="O73" s="222"/>
      <c r="P73" s="222"/>
      <c r="Q73" s="32" t="s">
        <v>36</v>
      </c>
      <c r="R73" s="222"/>
      <c r="S73" s="222"/>
      <c r="T73" s="33"/>
    </row>
    <row r="74" spans="1:20" s="110" customFormat="1" ht="60" customHeight="1">
      <c r="A74" s="19"/>
      <c r="B74" s="34"/>
      <c r="C74" s="34"/>
      <c r="D74" s="35" t="s">
        <v>36</v>
      </c>
      <c r="E74" s="34"/>
      <c r="F74" s="36"/>
      <c r="G74" s="200" t="s">
        <v>190</v>
      </c>
      <c r="H74" s="221" t="s">
        <v>203</v>
      </c>
      <c r="I74" s="198" t="s">
        <v>346</v>
      </c>
      <c r="J74" s="207" t="s">
        <v>327</v>
      </c>
      <c r="K74" s="20">
        <v>796</v>
      </c>
      <c r="L74" s="221" t="s">
        <v>100</v>
      </c>
      <c r="M74" s="20">
        <v>2</v>
      </c>
      <c r="N74" s="31"/>
      <c r="O74" s="222"/>
      <c r="P74" s="222"/>
      <c r="Q74" s="32" t="s">
        <v>36</v>
      </c>
      <c r="R74" s="222"/>
      <c r="S74" s="222"/>
      <c r="T74" s="33"/>
    </row>
    <row r="75" spans="1:20" s="6" customFormat="1" ht="87.75" customHeight="1">
      <c r="A75" s="19"/>
      <c r="B75" s="34"/>
      <c r="C75" s="34"/>
      <c r="D75" s="35" t="s">
        <v>36</v>
      </c>
      <c r="E75" s="34"/>
      <c r="F75" s="36"/>
      <c r="G75" s="200" t="s">
        <v>190</v>
      </c>
      <c r="H75" s="221" t="s">
        <v>198</v>
      </c>
      <c r="I75" s="199" t="s">
        <v>347</v>
      </c>
      <c r="J75" s="208" t="s">
        <v>328</v>
      </c>
      <c r="K75" s="20">
        <v>796</v>
      </c>
      <c r="L75" s="20" t="s">
        <v>100</v>
      </c>
      <c r="M75" s="20">
        <v>2</v>
      </c>
      <c r="N75" s="31"/>
      <c r="O75" s="222"/>
      <c r="P75" s="222"/>
      <c r="Q75" s="32" t="s">
        <v>36</v>
      </c>
      <c r="R75" s="222"/>
      <c r="S75" s="222"/>
      <c r="T75" s="33"/>
    </row>
    <row r="76" spans="1:20" s="6" customFormat="1" ht="87.75" customHeight="1">
      <c r="A76" s="19"/>
      <c r="B76" s="34"/>
      <c r="C76" s="34"/>
      <c r="D76" s="35" t="s">
        <v>36</v>
      </c>
      <c r="E76" s="34"/>
      <c r="F76" s="36"/>
      <c r="G76" s="200" t="s">
        <v>190</v>
      </c>
      <c r="H76" s="221" t="s">
        <v>202</v>
      </c>
      <c r="I76" s="199" t="s">
        <v>348</v>
      </c>
      <c r="J76" s="208" t="s">
        <v>329</v>
      </c>
      <c r="K76" s="20">
        <v>796</v>
      </c>
      <c r="L76" s="20" t="s">
        <v>100</v>
      </c>
      <c r="M76" s="20">
        <v>2</v>
      </c>
      <c r="N76" s="31"/>
      <c r="O76" s="222"/>
      <c r="P76" s="222"/>
      <c r="Q76" s="32" t="s">
        <v>36</v>
      </c>
      <c r="R76" s="222"/>
      <c r="S76" s="222"/>
      <c r="T76" s="33"/>
    </row>
    <row r="77" spans="1:20" s="6" customFormat="1" ht="48" customHeight="1">
      <c r="A77" s="19"/>
      <c r="B77" s="34"/>
      <c r="C77" s="34"/>
      <c r="D77" s="35" t="s">
        <v>36</v>
      </c>
      <c r="E77" s="34"/>
      <c r="F77" s="36"/>
      <c r="G77" s="200" t="s">
        <v>190</v>
      </c>
      <c r="H77" s="221" t="s">
        <v>201</v>
      </c>
      <c r="I77" s="199" t="s">
        <v>349</v>
      </c>
      <c r="J77" s="209" t="s">
        <v>349</v>
      </c>
      <c r="K77" s="20">
        <v>796</v>
      </c>
      <c r="L77" s="20" t="s">
        <v>100</v>
      </c>
      <c r="M77" s="20">
        <v>3</v>
      </c>
      <c r="N77" s="31"/>
      <c r="O77" s="222"/>
      <c r="P77" s="222"/>
      <c r="Q77" s="32" t="s">
        <v>36</v>
      </c>
      <c r="R77" s="222"/>
      <c r="S77" s="222"/>
      <c r="T77" s="33"/>
    </row>
    <row r="78" spans="1:20" s="6" customFormat="1" ht="68.25" customHeight="1">
      <c r="A78" s="19"/>
      <c r="B78" s="34"/>
      <c r="C78" s="34"/>
      <c r="D78" s="35" t="s">
        <v>36</v>
      </c>
      <c r="E78" s="34"/>
      <c r="F78" s="36"/>
      <c r="G78" s="200" t="s">
        <v>190</v>
      </c>
      <c r="H78" s="221" t="s">
        <v>201</v>
      </c>
      <c r="I78" s="199" t="s">
        <v>350</v>
      </c>
      <c r="J78" s="208" t="s">
        <v>337</v>
      </c>
      <c r="K78" s="20">
        <v>796</v>
      </c>
      <c r="L78" s="20" t="s">
        <v>100</v>
      </c>
      <c r="M78" s="20">
        <v>3</v>
      </c>
      <c r="N78" s="31"/>
      <c r="O78" s="222"/>
      <c r="P78" s="222"/>
      <c r="Q78" s="32" t="s">
        <v>36</v>
      </c>
      <c r="R78" s="222"/>
      <c r="S78" s="222"/>
      <c r="T78" s="33"/>
    </row>
    <row r="79" spans="1:20" s="6" customFormat="1" ht="67.5" customHeight="1">
      <c r="A79" s="19"/>
      <c r="B79" s="34"/>
      <c r="C79" s="34"/>
      <c r="D79" s="35" t="s">
        <v>36</v>
      </c>
      <c r="E79" s="34"/>
      <c r="F79" s="36"/>
      <c r="G79" s="200" t="s">
        <v>190</v>
      </c>
      <c r="H79" s="221" t="s">
        <v>202</v>
      </c>
      <c r="I79" s="199" t="s">
        <v>351</v>
      </c>
      <c r="J79" s="208" t="s">
        <v>338</v>
      </c>
      <c r="K79" s="20">
        <v>796</v>
      </c>
      <c r="L79" s="20" t="s">
        <v>100</v>
      </c>
      <c r="M79" s="20">
        <v>2</v>
      </c>
      <c r="N79" s="31"/>
      <c r="O79" s="222"/>
      <c r="P79" s="222"/>
      <c r="Q79" s="32" t="s">
        <v>36</v>
      </c>
      <c r="R79" s="222"/>
      <c r="S79" s="222"/>
      <c r="T79" s="33"/>
    </row>
    <row r="80" spans="1:20" s="6" customFormat="1" ht="59.25" customHeight="1">
      <c r="A80" s="19"/>
      <c r="B80" s="34"/>
      <c r="C80" s="34"/>
      <c r="D80" s="35" t="s">
        <v>36</v>
      </c>
      <c r="E80" s="34"/>
      <c r="F80" s="36"/>
      <c r="G80" s="200" t="s">
        <v>190</v>
      </c>
      <c r="H80" s="221" t="s">
        <v>364</v>
      </c>
      <c r="I80" s="199" t="s">
        <v>352</v>
      </c>
      <c r="J80" s="208" t="s">
        <v>330</v>
      </c>
      <c r="K80" s="20">
        <v>796</v>
      </c>
      <c r="L80" s="20" t="s">
        <v>100</v>
      </c>
      <c r="M80" s="20">
        <v>1</v>
      </c>
      <c r="N80" s="31"/>
      <c r="O80" s="222"/>
      <c r="P80" s="222"/>
      <c r="Q80" s="32" t="s">
        <v>36</v>
      </c>
      <c r="R80" s="222"/>
      <c r="S80" s="222"/>
      <c r="T80" s="33"/>
    </row>
    <row r="81" spans="1:20" s="6" customFormat="1" ht="54.75" customHeight="1">
      <c r="A81" s="19"/>
      <c r="B81" s="34"/>
      <c r="C81" s="34"/>
      <c r="D81" s="35" t="s">
        <v>36</v>
      </c>
      <c r="E81" s="34"/>
      <c r="F81" s="36"/>
      <c r="G81" s="200" t="s">
        <v>190</v>
      </c>
      <c r="H81" s="221" t="s">
        <v>199</v>
      </c>
      <c r="I81" s="199" t="s">
        <v>353</v>
      </c>
      <c r="J81" s="210" t="s">
        <v>331</v>
      </c>
      <c r="K81" s="20">
        <v>796</v>
      </c>
      <c r="L81" s="20" t="s">
        <v>100</v>
      </c>
      <c r="M81" s="20">
        <v>2</v>
      </c>
      <c r="N81" s="31"/>
      <c r="O81" s="222"/>
      <c r="P81" s="222"/>
      <c r="Q81" s="32" t="s">
        <v>36</v>
      </c>
      <c r="R81" s="222"/>
      <c r="S81" s="222"/>
      <c r="T81" s="33"/>
    </row>
    <row r="82" spans="1:20" s="6" customFormat="1" ht="38.25" customHeight="1">
      <c r="A82" s="19"/>
      <c r="B82" s="34"/>
      <c r="C82" s="34"/>
      <c r="D82" s="35" t="s">
        <v>36</v>
      </c>
      <c r="E82" s="34"/>
      <c r="F82" s="36"/>
      <c r="G82" s="200" t="s">
        <v>190</v>
      </c>
      <c r="H82" s="221" t="s">
        <v>202</v>
      </c>
      <c r="I82" s="199" t="s">
        <v>354</v>
      </c>
      <c r="J82" s="210" t="s">
        <v>332</v>
      </c>
      <c r="K82" s="20">
        <v>796</v>
      </c>
      <c r="L82" s="20" t="s">
        <v>100</v>
      </c>
      <c r="M82" s="20">
        <v>1</v>
      </c>
      <c r="N82" s="31"/>
      <c r="O82" s="222"/>
      <c r="P82" s="222"/>
      <c r="Q82" s="32" t="s">
        <v>36</v>
      </c>
      <c r="R82" s="222"/>
      <c r="S82" s="222"/>
      <c r="T82" s="33"/>
    </row>
    <row r="83" spans="1:20" s="6" customFormat="1" ht="69.75" customHeight="1">
      <c r="A83" s="19"/>
      <c r="B83" s="34"/>
      <c r="C83" s="34"/>
      <c r="D83" s="35" t="s">
        <v>36</v>
      </c>
      <c r="E83" s="34"/>
      <c r="F83" s="36"/>
      <c r="G83" s="200" t="s">
        <v>190</v>
      </c>
      <c r="H83" s="221" t="s">
        <v>198</v>
      </c>
      <c r="I83" s="199" t="s">
        <v>355</v>
      </c>
      <c r="J83" s="210" t="s">
        <v>333</v>
      </c>
      <c r="K83" s="20">
        <v>796</v>
      </c>
      <c r="L83" s="20" t="s">
        <v>100</v>
      </c>
      <c r="M83" s="20">
        <v>1</v>
      </c>
      <c r="N83" s="31"/>
      <c r="O83" s="222"/>
      <c r="P83" s="222"/>
      <c r="Q83" s="32" t="s">
        <v>36</v>
      </c>
      <c r="R83" s="222"/>
      <c r="S83" s="222"/>
      <c r="T83" s="33"/>
    </row>
    <row r="84" spans="1:20" s="6" customFormat="1" ht="48" customHeight="1">
      <c r="A84" s="19"/>
      <c r="B84" s="34"/>
      <c r="C84" s="34"/>
      <c r="D84" s="35" t="s">
        <v>36</v>
      </c>
      <c r="E84" s="34"/>
      <c r="F84" s="36"/>
      <c r="G84" s="200" t="s">
        <v>190</v>
      </c>
      <c r="H84" s="221" t="s">
        <v>198</v>
      </c>
      <c r="I84" s="199" t="s">
        <v>356</v>
      </c>
      <c r="J84" s="210" t="s">
        <v>334</v>
      </c>
      <c r="K84" s="20">
        <v>796</v>
      </c>
      <c r="L84" s="20" t="s">
        <v>100</v>
      </c>
      <c r="M84" s="20">
        <v>2</v>
      </c>
      <c r="N84" s="31"/>
      <c r="O84" s="222"/>
      <c r="P84" s="222"/>
      <c r="Q84" s="32" t="s">
        <v>36</v>
      </c>
      <c r="R84" s="222"/>
      <c r="S84" s="222"/>
      <c r="T84" s="33"/>
    </row>
    <row r="85" spans="1:20" s="6" customFormat="1" ht="66.75" customHeight="1">
      <c r="A85" s="19"/>
      <c r="B85" s="34"/>
      <c r="C85" s="34"/>
      <c r="D85" s="35" t="s">
        <v>36</v>
      </c>
      <c r="E85" s="34"/>
      <c r="F85" s="36"/>
      <c r="G85" s="200" t="s">
        <v>190</v>
      </c>
      <c r="H85" s="221" t="s">
        <v>201</v>
      </c>
      <c r="I85" s="199" t="s">
        <v>357</v>
      </c>
      <c r="J85" s="208" t="s">
        <v>335</v>
      </c>
      <c r="K85" s="20">
        <v>796</v>
      </c>
      <c r="L85" s="20" t="s">
        <v>100</v>
      </c>
      <c r="M85" s="20">
        <v>1</v>
      </c>
      <c r="N85" s="31"/>
      <c r="O85" s="222"/>
      <c r="P85" s="222"/>
      <c r="Q85" s="32" t="s">
        <v>36</v>
      </c>
      <c r="R85" s="222"/>
      <c r="S85" s="222"/>
      <c r="T85" s="33"/>
    </row>
    <row r="86" spans="1:20" s="6" customFormat="1" ht="118.5" customHeight="1">
      <c r="A86" s="19"/>
      <c r="B86" s="34"/>
      <c r="C86" s="34"/>
      <c r="D86" s="35" t="s">
        <v>36</v>
      </c>
      <c r="E86" s="34"/>
      <c r="F86" s="36"/>
      <c r="G86" s="200" t="s">
        <v>190</v>
      </c>
      <c r="H86" s="221" t="s">
        <v>202</v>
      </c>
      <c r="I86" s="199" t="s">
        <v>358</v>
      </c>
      <c r="J86" s="210" t="s">
        <v>329</v>
      </c>
      <c r="K86" s="20">
        <v>796</v>
      </c>
      <c r="L86" s="20" t="s">
        <v>100</v>
      </c>
      <c r="M86" s="20">
        <v>1</v>
      </c>
      <c r="N86" s="31"/>
      <c r="O86" s="222"/>
      <c r="P86" s="222"/>
      <c r="Q86" s="32" t="s">
        <v>36</v>
      </c>
      <c r="R86" s="222"/>
      <c r="S86" s="222"/>
      <c r="T86" s="33"/>
    </row>
    <row r="87" spans="1:20" s="6" customFormat="1" ht="114.75" customHeight="1">
      <c r="A87" s="19"/>
      <c r="B87" s="34"/>
      <c r="C87" s="34"/>
      <c r="D87" s="35" t="s">
        <v>36</v>
      </c>
      <c r="E87" s="34"/>
      <c r="F87" s="36"/>
      <c r="G87" s="200" t="s">
        <v>190</v>
      </c>
      <c r="H87" s="221" t="s">
        <v>201</v>
      </c>
      <c r="I87" s="199" t="s">
        <v>359</v>
      </c>
      <c r="J87" s="208" t="s">
        <v>336</v>
      </c>
      <c r="K87" s="20">
        <v>796</v>
      </c>
      <c r="L87" s="20" t="s">
        <v>100</v>
      </c>
      <c r="M87" s="20">
        <v>1</v>
      </c>
      <c r="N87" s="31"/>
      <c r="O87" s="222"/>
      <c r="P87" s="222"/>
      <c r="Q87" s="32" t="s">
        <v>36</v>
      </c>
      <c r="R87" s="222"/>
      <c r="S87" s="222"/>
      <c r="T87" s="33"/>
    </row>
    <row r="88" spans="1:20" s="6" customFormat="1" ht="105.75" customHeight="1">
      <c r="A88" s="19"/>
      <c r="B88" s="34"/>
      <c r="C88" s="34"/>
      <c r="D88" s="35" t="s">
        <v>36</v>
      </c>
      <c r="E88" s="34"/>
      <c r="F88" s="36"/>
      <c r="G88" s="200" t="s">
        <v>190</v>
      </c>
      <c r="H88" s="221" t="s">
        <v>201</v>
      </c>
      <c r="I88" s="199" t="s">
        <v>360</v>
      </c>
      <c r="J88" s="208" t="s">
        <v>339</v>
      </c>
      <c r="K88" s="20">
        <v>796</v>
      </c>
      <c r="L88" s="20" t="s">
        <v>100</v>
      </c>
      <c r="M88" s="20">
        <v>2</v>
      </c>
      <c r="N88" s="31"/>
      <c r="O88" s="222"/>
      <c r="P88" s="222"/>
      <c r="Q88" s="32" t="s">
        <v>36</v>
      </c>
      <c r="R88" s="222"/>
      <c r="S88" s="222"/>
      <c r="T88" s="33"/>
    </row>
    <row r="89" spans="1:20" s="6" customFormat="1" ht="48" customHeight="1">
      <c r="A89" s="19"/>
      <c r="B89" s="34"/>
      <c r="C89" s="34"/>
      <c r="D89" s="35" t="s">
        <v>36</v>
      </c>
      <c r="E89" s="34"/>
      <c r="F89" s="36"/>
      <c r="G89" s="200" t="s">
        <v>190</v>
      </c>
      <c r="H89" s="221" t="s">
        <v>200</v>
      </c>
      <c r="I89" s="198" t="s">
        <v>361</v>
      </c>
      <c r="J89" s="211" t="s">
        <v>340</v>
      </c>
      <c r="K89" s="20">
        <v>796</v>
      </c>
      <c r="L89" s="20" t="s">
        <v>100</v>
      </c>
      <c r="M89" s="20">
        <v>2</v>
      </c>
      <c r="N89" s="31"/>
      <c r="O89" s="222"/>
      <c r="P89" s="222"/>
      <c r="Q89" s="32" t="s">
        <v>36</v>
      </c>
      <c r="R89" s="222"/>
      <c r="S89" s="222"/>
      <c r="T89" s="33"/>
    </row>
    <row r="90" spans="1:20" s="6" customFormat="1" ht="66" customHeight="1">
      <c r="A90" s="19"/>
      <c r="B90" s="34"/>
      <c r="C90" s="34"/>
      <c r="D90" s="35" t="s">
        <v>36</v>
      </c>
      <c r="E90" s="34"/>
      <c r="F90" s="36"/>
      <c r="G90" s="200" t="s">
        <v>190</v>
      </c>
      <c r="H90" s="221" t="s">
        <v>200</v>
      </c>
      <c r="I90" s="198" t="s">
        <v>362</v>
      </c>
      <c r="J90" s="212" t="s">
        <v>341</v>
      </c>
      <c r="K90" s="20">
        <v>796</v>
      </c>
      <c r="L90" s="20" t="s">
        <v>100</v>
      </c>
      <c r="M90" s="20">
        <v>1</v>
      </c>
      <c r="N90" s="31"/>
      <c r="O90" s="222"/>
      <c r="P90" s="222"/>
      <c r="Q90" s="32" t="s">
        <v>36</v>
      </c>
      <c r="R90" s="222"/>
      <c r="S90" s="222"/>
      <c r="T90" s="33"/>
    </row>
    <row r="91" spans="1:20" s="6" customFormat="1" ht="70.5" customHeight="1">
      <c r="A91" s="19"/>
      <c r="B91" s="34"/>
      <c r="C91" s="34"/>
      <c r="D91" s="35" t="s">
        <v>36</v>
      </c>
      <c r="E91" s="34"/>
      <c r="F91" s="36"/>
      <c r="G91" s="200" t="s">
        <v>190</v>
      </c>
      <c r="H91" s="221" t="s">
        <v>200</v>
      </c>
      <c r="I91" s="198" t="s">
        <v>363</v>
      </c>
      <c r="J91" s="213" t="s">
        <v>342</v>
      </c>
      <c r="K91" s="20">
        <v>796</v>
      </c>
      <c r="L91" s="20" t="s">
        <v>100</v>
      </c>
      <c r="M91" s="20">
        <v>1</v>
      </c>
      <c r="N91" s="31"/>
      <c r="O91" s="222"/>
      <c r="P91" s="222"/>
      <c r="Q91" s="32" t="s">
        <v>36</v>
      </c>
      <c r="R91" s="222"/>
      <c r="S91" s="222"/>
      <c r="T91" s="33"/>
    </row>
    <row r="92" spans="1:20" s="172" customFormat="1" ht="40.5" customHeight="1">
      <c r="A92" s="162" t="s">
        <v>26</v>
      </c>
      <c r="B92" s="165" t="s">
        <v>376</v>
      </c>
      <c r="C92" s="165" t="s">
        <v>377</v>
      </c>
      <c r="D92" s="174" t="s">
        <v>378</v>
      </c>
      <c r="E92" s="163">
        <v>244</v>
      </c>
      <c r="F92" s="163" t="s">
        <v>127</v>
      </c>
      <c r="G92" s="69">
        <v>43</v>
      </c>
      <c r="H92" s="69">
        <v>43</v>
      </c>
      <c r="I92" s="166" t="s">
        <v>379</v>
      </c>
      <c r="J92" s="167" t="s">
        <v>36</v>
      </c>
      <c r="K92" s="168">
        <v>876</v>
      </c>
      <c r="L92" s="69" t="s">
        <v>87</v>
      </c>
      <c r="M92" s="168">
        <v>1</v>
      </c>
      <c r="N92" s="163">
        <v>47419000000</v>
      </c>
      <c r="O92" s="163" t="s">
        <v>278</v>
      </c>
      <c r="P92" s="169">
        <f>1!P42</f>
        <v>328469.60000000003</v>
      </c>
      <c r="Q92" s="170">
        <v>43922</v>
      </c>
      <c r="R92" s="170">
        <v>43983</v>
      </c>
      <c r="S92" s="171" t="s">
        <v>370</v>
      </c>
      <c r="T92" s="171" t="s">
        <v>114</v>
      </c>
    </row>
    <row r="93" spans="1:20" s="6" customFormat="1" ht="99" customHeight="1">
      <c r="A93" s="19"/>
      <c r="B93" s="34"/>
      <c r="C93" s="34"/>
      <c r="D93" s="35" t="s">
        <v>36</v>
      </c>
      <c r="E93" s="34"/>
      <c r="F93" s="36"/>
      <c r="G93" s="21" t="s">
        <v>380</v>
      </c>
      <c r="H93" s="21" t="s">
        <v>381</v>
      </c>
      <c r="I93" s="21" t="s">
        <v>316</v>
      </c>
      <c r="J93" s="233" t="s">
        <v>383</v>
      </c>
      <c r="K93" s="50">
        <v>876</v>
      </c>
      <c r="L93" s="21" t="s">
        <v>87</v>
      </c>
      <c r="M93" s="50">
        <v>1</v>
      </c>
      <c r="N93" s="19"/>
      <c r="O93" s="34"/>
      <c r="P93" s="34"/>
      <c r="Q93" s="32" t="s">
        <v>36</v>
      </c>
      <c r="R93" s="34"/>
      <c r="S93" s="34"/>
      <c r="T93" s="36"/>
    </row>
    <row r="94" spans="1:20" s="6" customFormat="1" ht="12.75" customHeight="1">
      <c r="A94" s="251" t="s">
        <v>374</v>
      </c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2"/>
      <c r="T94" s="253"/>
    </row>
    <row r="95" spans="1:20" s="6" customFormat="1" ht="12.75" customHeight="1">
      <c r="A95" s="148"/>
      <c r="B95" s="137"/>
      <c r="C95" s="137"/>
      <c r="D95" s="137"/>
      <c r="E95" s="137"/>
      <c r="F95" s="137"/>
      <c r="G95" s="137"/>
      <c r="H95" s="137"/>
      <c r="I95" s="137"/>
      <c r="J95" s="137"/>
      <c r="K95" s="137"/>
      <c r="L95" s="137"/>
      <c r="M95" s="137"/>
      <c r="N95" s="119"/>
      <c r="O95" s="119"/>
      <c r="P95" s="119"/>
      <c r="Q95" s="119"/>
      <c r="R95" s="119"/>
      <c r="S95" s="119"/>
      <c r="T95" s="120"/>
    </row>
    <row r="96" spans="1:20" s="6" customFormat="1" ht="12">
      <c r="A96" s="251" t="s">
        <v>375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2"/>
      <c r="T96" s="253"/>
    </row>
    <row r="97" spans="1:20" s="7" customFormat="1" ht="21.75" customHeight="1">
      <c r="A97" s="248" t="s">
        <v>189</v>
      </c>
      <c r="B97" s="249"/>
      <c r="C97" s="249"/>
      <c r="D97" s="249"/>
      <c r="E97" s="249"/>
      <c r="F97" s="249"/>
      <c r="G97" s="249"/>
      <c r="H97" s="249"/>
      <c r="I97" s="249"/>
      <c r="J97" s="249"/>
      <c r="K97" s="249"/>
      <c r="L97" s="249"/>
      <c r="M97" s="249"/>
      <c r="N97" s="249"/>
      <c r="O97" s="249"/>
      <c r="P97" s="249"/>
      <c r="Q97" s="249"/>
      <c r="R97" s="249"/>
      <c r="S97" s="249"/>
      <c r="T97" s="250"/>
    </row>
    <row r="98" spans="1:20" s="6" customFormat="1" ht="14.25" customHeight="1">
      <c r="A98" s="111"/>
      <c r="B98" s="34"/>
      <c r="C98" s="34"/>
      <c r="D98" s="35"/>
      <c r="E98" s="34"/>
      <c r="F98" s="34"/>
      <c r="G98" s="113"/>
      <c r="H98" s="113"/>
      <c r="I98" s="138"/>
      <c r="J98" s="139"/>
      <c r="K98" s="134"/>
      <c r="L98" s="134"/>
      <c r="M98" s="134"/>
      <c r="N98" s="113"/>
      <c r="O98" s="117"/>
      <c r="P98" s="147"/>
      <c r="Q98" s="114"/>
      <c r="R98" s="114"/>
      <c r="S98" s="115"/>
      <c r="T98" s="115"/>
    </row>
    <row r="99" spans="1:20" s="7" customFormat="1" ht="18.75" customHeight="1">
      <c r="A99" s="12"/>
      <c r="B99" s="13"/>
      <c r="C99" s="13"/>
      <c r="D99" s="13"/>
      <c r="E99" s="13"/>
      <c r="F99" s="13"/>
      <c r="G99" s="140"/>
      <c r="H99" s="140"/>
      <c r="I99" s="141"/>
      <c r="J99" s="142"/>
      <c r="K99" s="113"/>
      <c r="L99" s="113"/>
      <c r="M99" s="113"/>
      <c r="N99" s="14"/>
      <c r="O99" s="8"/>
      <c r="P99" s="11"/>
      <c r="Q99" s="15"/>
      <c r="R99" s="15"/>
      <c r="S99" s="14"/>
      <c r="T99" s="14"/>
    </row>
    <row r="100" spans="1:19" ht="27" customHeight="1">
      <c r="A100" s="239" t="s">
        <v>367</v>
      </c>
      <c r="B100" s="240"/>
      <c r="C100" s="240"/>
      <c r="D100" s="240"/>
      <c r="E100" s="240"/>
      <c r="F100" s="240"/>
      <c r="G100" s="240"/>
      <c r="H100" s="240"/>
      <c r="I100" s="240"/>
      <c r="J100" s="241"/>
      <c r="K100" s="143">
        <v>0</v>
      </c>
      <c r="L100" s="158"/>
      <c r="P100" s="261"/>
      <c r="Q100" s="261"/>
      <c r="R100" s="261"/>
      <c r="S100" s="230"/>
    </row>
    <row r="101" spans="1:20" ht="14.25" customHeight="1">
      <c r="A101" s="239" t="s">
        <v>319</v>
      </c>
      <c r="B101" s="240"/>
      <c r="C101" s="240"/>
      <c r="D101" s="240"/>
      <c r="E101" s="240"/>
      <c r="F101" s="240"/>
      <c r="G101" s="240"/>
      <c r="H101" s="240"/>
      <c r="I101" s="240"/>
      <c r="J101" s="241"/>
      <c r="K101" s="145">
        <f>1346801.12-P17</f>
        <v>1295614.6700000002</v>
      </c>
      <c r="L101" s="144"/>
      <c r="M101" s="144"/>
      <c r="N101" s="22"/>
      <c r="O101" s="29"/>
      <c r="P101" s="269" t="s">
        <v>366</v>
      </c>
      <c r="Q101" s="269"/>
      <c r="R101" s="269"/>
      <c r="S101" s="234">
        <f>1!I81</f>
        <v>5102241.39</v>
      </c>
      <c r="T101" s="235">
        <v>1</v>
      </c>
    </row>
    <row r="102" spans="1:20" s="25" customFormat="1" ht="15" customHeight="1">
      <c r="A102" s="239" t="s">
        <v>368</v>
      </c>
      <c r="B102" s="240"/>
      <c r="C102" s="240"/>
      <c r="D102" s="240"/>
      <c r="E102" s="240"/>
      <c r="F102" s="240"/>
      <c r="G102" s="240"/>
      <c r="H102" s="240"/>
      <c r="I102" s="240"/>
      <c r="J102" s="241"/>
      <c r="K102" s="145">
        <f>1!I85</f>
        <v>1318596.6699999997</v>
      </c>
      <c r="L102" s="144"/>
      <c r="M102" s="144"/>
      <c r="N102" s="22"/>
      <c r="O102" s="30"/>
      <c r="P102" s="269" t="s">
        <v>382</v>
      </c>
      <c r="Q102" s="269"/>
      <c r="R102" s="269"/>
      <c r="S102" s="234">
        <f>1!I85</f>
        <v>1318596.6699999997</v>
      </c>
      <c r="T102" s="236">
        <f>S102/S101</f>
        <v>0.2584347876179178</v>
      </c>
    </row>
    <row r="103" spans="1:20" s="25" customFormat="1" ht="45" customHeight="1">
      <c r="A103" s="22"/>
      <c r="B103" s="22"/>
      <c r="C103" s="22"/>
      <c r="D103" s="22"/>
      <c r="E103" s="22"/>
      <c r="F103" s="22"/>
      <c r="G103" s="122"/>
      <c r="H103" s="122"/>
      <c r="I103" s="122"/>
      <c r="J103" s="121"/>
      <c r="K103" s="121"/>
      <c r="L103" s="121"/>
      <c r="M103" s="121"/>
      <c r="P103" s="262"/>
      <c r="Q103" s="262"/>
      <c r="R103" s="262"/>
      <c r="S103" s="230"/>
      <c r="T103" s="238"/>
    </row>
    <row r="104" spans="1:19" s="24" customFormat="1" ht="12.75">
      <c r="A104" s="24" t="s">
        <v>33</v>
      </c>
      <c r="G104" s="121"/>
      <c r="H104" s="121"/>
      <c r="I104" s="121"/>
      <c r="J104" s="121"/>
      <c r="K104" s="158"/>
      <c r="L104" s="121"/>
      <c r="M104" s="121"/>
      <c r="S104" s="226"/>
    </row>
    <row r="105" spans="7:19" s="25" customFormat="1" ht="12.75">
      <c r="G105" s="121"/>
      <c r="H105" s="121"/>
      <c r="I105" s="121"/>
      <c r="J105" s="121"/>
      <c r="K105" s="121"/>
      <c r="L105" s="121"/>
      <c r="M105" s="121"/>
      <c r="S105" s="226"/>
    </row>
    <row r="106" spans="1:26" s="7" customFormat="1" ht="12.75">
      <c r="A106" s="247" t="s">
        <v>318</v>
      </c>
      <c r="B106" s="247"/>
      <c r="C106" s="247"/>
      <c r="D106" s="247"/>
      <c r="E106" s="247"/>
      <c r="F106" s="247"/>
      <c r="G106" s="247"/>
      <c r="H106" s="247"/>
      <c r="I106" s="247"/>
      <c r="J106" s="247"/>
      <c r="K106" s="263" t="s">
        <v>178</v>
      </c>
      <c r="L106" s="263"/>
      <c r="M106" s="263"/>
      <c r="N106" s="268"/>
      <c r="O106" s="268"/>
      <c r="P106" s="26"/>
      <c r="Q106" s="26"/>
      <c r="R106" s="26"/>
      <c r="S106" s="226"/>
      <c r="T106" s="26"/>
      <c r="U106" s="26"/>
      <c r="V106" s="26"/>
      <c r="W106" s="26"/>
      <c r="X106" s="26"/>
      <c r="Y106" s="26"/>
      <c r="Z106" s="26"/>
    </row>
    <row r="107" ht="12.75">
      <c r="S107" s="226"/>
    </row>
  </sheetData>
  <sheetProtection/>
  <mergeCells count="38">
    <mergeCell ref="N106:O106"/>
    <mergeCell ref="P101:R101"/>
    <mergeCell ref="P102:R102"/>
    <mergeCell ref="B12:F13"/>
    <mergeCell ref="S1:T1"/>
    <mergeCell ref="A10:F10"/>
    <mergeCell ref="G10:I10"/>
    <mergeCell ref="S2:T2"/>
    <mergeCell ref="S3:T3"/>
    <mergeCell ref="S4:T4"/>
    <mergeCell ref="A5:T5"/>
    <mergeCell ref="A9:T9"/>
    <mergeCell ref="A7:T7"/>
    <mergeCell ref="A6:T6"/>
    <mergeCell ref="I12:R12"/>
    <mergeCell ref="M13:M14"/>
    <mergeCell ref="J13:J14"/>
    <mergeCell ref="I13:I14"/>
    <mergeCell ref="H12:H14"/>
    <mergeCell ref="K13:L13"/>
    <mergeCell ref="Q13:R13"/>
    <mergeCell ref="P13:P14"/>
    <mergeCell ref="A100:J100"/>
    <mergeCell ref="N13:O13"/>
    <mergeCell ref="G12:G14"/>
    <mergeCell ref="A102:J102"/>
    <mergeCell ref="A106:J106"/>
    <mergeCell ref="A97:T97"/>
    <mergeCell ref="A94:T94"/>
    <mergeCell ref="A101:J101"/>
    <mergeCell ref="A12:A14"/>
    <mergeCell ref="T12:T13"/>
    <mergeCell ref="S12:S14"/>
    <mergeCell ref="P100:R100"/>
    <mergeCell ref="P103:R103"/>
    <mergeCell ref="A19:T19"/>
    <mergeCell ref="A96:T96"/>
    <mergeCell ref="K106:M106"/>
  </mergeCells>
  <printOptions/>
  <pageMargins left="0.25" right="0.25" top="0.75" bottom="0.75" header="0.3" footer="0.3"/>
  <pageSetup fitToHeight="0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N88"/>
  <sheetViews>
    <sheetView zoomScalePageLayoutView="0" workbookViewId="0" topLeftCell="A5">
      <selection activeCell="P24" sqref="P24"/>
    </sheetView>
  </sheetViews>
  <sheetFormatPr defaultColWidth="9.00390625" defaultRowHeight="12.75"/>
  <cols>
    <col min="1" max="1" width="4.875" style="0" customWidth="1"/>
    <col min="2" max="2" width="6.00390625" style="0" customWidth="1"/>
    <col min="3" max="3" width="7.625" style="0" customWidth="1"/>
    <col min="4" max="4" width="12.875" style="0" customWidth="1"/>
    <col min="5" max="5" width="6.375" style="0" customWidth="1"/>
    <col min="6" max="6" width="13.00390625" style="38" customWidth="1"/>
    <col min="7" max="7" width="8.875" style="0" customWidth="1"/>
    <col min="8" max="8" width="11.25390625" style="0" customWidth="1"/>
    <col min="9" max="9" width="25.625" style="0" customWidth="1"/>
    <col min="10" max="10" width="17.125" style="0" customWidth="1"/>
    <col min="11" max="11" width="11.875" style="0" customWidth="1"/>
    <col min="12" max="12" width="10.25390625" style="0" customWidth="1"/>
    <col min="13" max="13" width="12.875" style="0" customWidth="1"/>
    <col min="14" max="14" width="12.25390625" style="0" customWidth="1"/>
    <col min="15" max="15" width="15.00390625" style="0" customWidth="1"/>
    <col min="16" max="16" width="15.00390625" style="39" customWidth="1"/>
    <col min="17" max="17" width="11.25390625" style="0" customWidth="1"/>
    <col min="18" max="18" width="11.125" style="0" customWidth="1"/>
    <col min="19" max="19" width="13.25390625" style="39" customWidth="1"/>
    <col min="20" max="20" width="15.75390625" style="0" customWidth="1"/>
    <col min="21" max="21" width="20.00390625" style="41" customWidth="1"/>
    <col min="22" max="22" width="24.375" style="42" customWidth="1"/>
    <col min="23" max="58" width="9.125" style="42" customWidth="1"/>
  </cols>
  <sheetData>
    <row r="1" spans="17:20" ht="15">
      <c r="Q1" s="40" t="s">
        <v>40</v>
      </c>
      <c r="R1" s="40"/>
      <c r="S1" s="40"/>
      <c r="T1" s="40"/>
    </row>
    <row r="2" spans="17:20" ht="15">
      <c r="Q2" s="40" t="s">
        <v>41</v>
      </c>
      <c r="R2" s="40"/>
      <c r="S2" s="40"/>
      <c r="T2" s="40"/>
    </row>
    <row r="3" spans="17:20" ht="15">
      <c r="Q3" s="40" t="s">
        <v>42</v>
      </c>
      <c r="R3" s="40"/>
      <c r="S3" s="40"/>
      <c r="T3" s="40"/>
    </row>
    <row r="4" spans="17:20" ht="15">
      <c r="Q4" s="40" t="s">
        <v>43</v>
      </c>
      <c r="R4" s="40"/>
      <c r="S4" s="40"/>
      <c r="T4" s="40"/>
    </row>
    <row r="5" spans="1:66" ht="8.25" customHeight="1">
      <c r="A5" s="278"/>
      <c r="B5" s="278"/>
      <c r="C5" s="278"/>
      <c r="D5" s="278"/>
      <c r="E5" s="278"/>
      <c r="F5" s="278"/>
      <c r="G5" s="278"/>
      <c r="H5" s="278"/>
      <c r="I5" s="278"/>
      <c r="J5" s="278"/>
      <c r="K5" s="278"/>
      <c r="L5" s="278"/>
      <c r="M5" s="278"/>
      <c r="N5" s="278"/>
      <c r="O5" s="278"/>
      <c r="P5" s="278"/>
      <c r="Q5" s="278"/>
      <c r="R5" s="278"/>
      <c r="S5" s="278"/>
      <c r="T5" s="278"/>
      <c r="BG5" s="42"/>
      <c r="BH5" s="42"/>
      <c r="BI5" s="42"/>
      <c r="BJ5" s="42"/>
      <c r="BK5" s="42"/>
      <c r="BL5" s="42"/>
      <c r="BM5" s="42"/>
      <c r="BN5" s="42"/>
    </row>
    <row r="6" spans="1:66" ht="15.75" hidden="1">
      <c r="A6" s="278" t="s">
        <v>44</v>
      </c>
      <c r="B6" s="278"/>
      <c r="C6" s="278"/>
      <c r="D6" s="278"/>
      <c r="E6" s="278"/>
      <c r="F6" s="278"/>
      <c r="G6" s="278"/>
      <c r="H6" s="278"/>
      <c r="I6" s="278"/>
      <c r="J6" s="278"/>
      <c r="K6" s="278"/>
      <c r="L6" s="278"/>
      <c r="M6" s="278"/>
      <c r="N6" s="278"/>
      <c r="O6" s="278"/>
      <c r="P6" s="278"/>
      <c r="Q6" s="278"/>
      <c r="R6" s="278"/>
      <c r="S6" s="278"/>
      <c r="T6" s="278"/>
      <c r="BG6" s="42"/>
      <c r="BH6" s="42"/>
      <c r="BI6" s="42"/>
      <c r="BJ6" s="42"/>
      <c r="BK6" s="42"/>
      <c r="BL6" s="42"/>
      <c r="BM6" s="42"/>
      <c r="BN6" s="42"/>
    </row>
    <row r="7" spans="1:66" s="39" customFormat="1" ht="18" customHeight="1" hidden="1">
      <c r="A7" s="299" t="s">
        <v>45</v>
      </c>
      <c r="B7" s="299"/>
      <c r="C7" s="299"/>
      <c r="D7" s="299"/>
      <c r="E7" s="299"/>
      <c r="F7" s="299"/>
      <c r="G7" s="299"/>
      <c r="H7" s="299"/>
      <c r="I7" s="299"/>
      <c r="J7" s="299"/>
      <c r="K7" s="299"/>
      <c r="L7" s="299"/>
      <c r="M7" s="299"/>
      <c r="N7" s="299"/>
      <c r="O7" s="299"/>
      <c r="P7" s="299"/>
      <c r="Q7" s="299"/>
      <c r="R7" s="299"/>
      <c r="S7" s="299"/>
      <c r="T7" s="299"/>
      <c r="U7" s="41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3"/>
      <c r="BF7" s="43"/>
      <c r="BG7" s="43"/>
      <c r="BH7" s="43"/>
      <c r="BI7" s="43"/>
      <c r="BJ7" s="43"/>
      <c r="BK7" s="43"/>
      <c r="BL7" s="43"/>
      <c r="BM7" s="43"/>
      <c r="BN7" s="43"/>
    </row>
    <row r="8" spans="11:66" ht="15" hidden="1">
      <c r="K8" s="44"/>
      <c r="P8" s="45"/>
      <c r="BG8" s="42"/>
      <c r="BH8" s="42"/>
      <c r="BI8" s="42"/>
      <c r="BJ8" s="42"/>
      <c r="BK8" s="42"/>
      <c r="BL8" s="42"/>
      <c r="BM8" s="42"/>
      <c r="BN8" s="42"/>
    </row>
    <row r="9" spans="1:66" ht="25.5" customHeight="1" hidden="1">
      <c r="A9" s="300" t="s">
        <v>46</v>
      </c>
      <c r="B9" s="300"/>
      <c r="C9" s="300"/>
      <c r="D9" s="300"/>
      <c r="E9" s="300"/>
      <c r="F9" s="300"/>
      <c r="G9" s="300"/>
      <c r="H9" s="300"/>
      <c r="I9" s="300"/>
      <c r="J9" s="300"/>
      <c r="K9" s="301" t="s">
        <v>47</v>
      </c>
      <c r="L9" s="302"/>
      <c r="M9" s="302"/>
      <c r="N9" s="302"/>
      <c r="O9" s="302"/>
      <c r="P9" s="302"/>
      <c r="Q9" s="302"/>
      <c r="R9" s="302"/>
      <c r="S9" s="302"/>
      <c r="T9" s="303"/>
      <c r="BG9" s="42"/>
      <c r="BH9" s="42"/>
      <c r="BI9" s="42"/>
      <c r="BJ9" s="42"/>
      <c r="BK9" s="42"/>
      <c r="BL9" s="42"/>
      <c r="BM9" s="42"/>
      <c r="BN9" s="42"/>
    </row>
    <row r="10" spans="1:66" ht="15" hidden="1">
      <c r="A10" s="289" t="s">
        <v>48</v>
      </c>
      <c r="B10" s="289"/>
      <c r="C10" s="289"/>
      <c r="D10" s="289"/>
      <c r="E10" s="289"/>
      <c r="F10" s="289"/>
      <c r="G10" s="289"/>
      <c r="H10" s="289"/>
      <c r="I10" s="289"/>
      <c r="J10" s="289"/>
      <c r="K10" s="290" t="s">
        <v>49</v>
      </c>
      <c r="L10" s="290"/>
      <c r="M10" s="290"/>
      <c r="N10" s="290"/>
      <c r="O10" s="290"/>
      <c r="P10" s="290"/>
      <c r="Q10" s="290"/>
      <c r="R10" s="290"/>
      <c r="S10" s="290"/>
      <c r="T10" s="290"/>
      <c r="BG10" s="42"/>
      <c r="BH10" s="42"/>
      <c r="BI10" s="42"/>
      <c r="BJ10" s="42"/>
      <c r="BK10" s="42"/>
      <c r="BL10" s="42"/>
      <c r="BM10" s="42"/>
      <c r="BN10" s="42"/>
    </row>
    <row r="11" spans="1:66" ht="15" hidden="1">
      <c r="A11" s="289" t="s">
        <v>50</v>
      </c>
      <c r="B11" s="289"/>
      <c r="C11" s="289"/>
      <c r="D11" s="289"/>
      <c r="E11" s="289"/>
      <c r="F11" s="289"/>
      <c r="G11" s="289"/>
      <c r="H11" s="289"/>
      <c r="I11" s="289"/>
      <c r="J11" s="289"/>
      <c r="K11" s="290" t="s">
        <v>51</v>
      </c>
      <c r="L11" s="290"/>
      <c r="M11" s="290"/>
      <c r="N11" s="290"/>
      <c r="O11" s="290"/>
      <c r="P11" s="290"/>
      <c r="Q11" s="290"/>
      <c r="R11" s="290"/>
      <c r="S11" s="290"/>
      <c r="T11" s="290"/>
      <c r="BG11" s="42"/>
      <c r="BH11" s="42"/>
      <c r="BI11" s="42"/>
      <c r="BJ11" s="42"/>
      <c r="BK11" s="42"/>
      <c r="BL11" s="42"/>
      <c r="BM11" s="42"/>
      <c r="BN11" s="42"/>
    </row>
    <row r="12" spans="1:66" ht="15" hidden="1">
      <c r="A12" s="289" t="s">
        <v>52</v>
      </c>
      <c r="B12" s="289"/>
      <c r="C12" s="289"/>
      <c r="D12" s="289"/>
      <c r="E12" s="289"/>
      <c r="F12" s="289"/>
      <c r="G12" s="289"/>
      <c r="H12" s="289"/>
      <c r="I12" s="289"/>
      <c r="J12" s="289"/>
      <c r="K12" s="298" t="s">
        <v>53</v>
      </c>
      <c r="L12" s="290"/>
      <c r="M12" s="290"/>
      <c r="N12" s="290"/>
      <c r="O12" s="290"/>
      <c r="P12" s="290"/>
      <c r="Q12" s="290"/>
      <c r="R12" s="290"/>
      <c r="S12" s="290"/>
      <c r="T12" s="290"/>
      <c r="BG12" s="42"/>
      <c r="BH12" s="42"/>
      <c r="BI12" s="42"/>
      <c r="BJ12" s="42"/>
      <c r="BK12" s="42"/>
      <c r="BL12" s="42"/>
      <c r="BM12" s="42"/>
      <c r="BN12" s="42"/>
    </row>
    <row r="13" spans="1:66" ht="15" hidden="1">
      <c r="A13" s="289" t="s">
        <v>54</v>
      </c>
      <c r="B13" s="289"/>
      <c r="C13" s="289"/>
      <c r="D13" s="289"/>
      <c r="E13" s="289"/>
      <c r="F13" s="289"/>
      <c r="G13" s="289"/>
      <c r="H13" s="289"/>
      <c r="I13" s="289"/>
      <c r="J13" s="289"/>
      <c r="K13" s="290">
        <v>5117100670</v>
      </c>
      <c r="L13" s="290"/>
      <c r="M13" s="290"/>
      <c r="N13" s="290"/>
      <c r="O13" s="290"/>
      <c r="P13" s="290"/>
      <c r="Q13" s="290"/>
      <c r="R13" s="290"/>
      <c r="S13" s="290"/>
      <c r="T13" s="290"/>
      <c r="BG13" s="42"/>
      <c r="BH13" s="42"/>
      <c r="BI13" s="42"/>
      <c r="BJ13" s="42"/>
      <c r="BK13" s="42"/>
      <c r="BL13" s="42"/>
      <c r="BM13" s="42"/>
      <c r="BN13" s="42"/>
    </row>
    <row r="14" spans="1:66" ht="15" hidden="1">
      <c r="A14" s="289" t="s">
        <v>55</v>
      </c>
      <c r="B14" s="289"/>
      <c r="C14" s="289"/>
      <c r="D14" s="289"/>
      <c r="E14" s="289"/>
      <c r="F14" s="289"/>
      <c r="G14" s="289"/>
      <c r="H14" s="289"/>
      <c r="I14" s="289"/>
      <c r="J14" s="289"/>
      <c r="K14" s="290">
        <v>511701001</v>
      </c>
      <c r="L14" s="290"/>
      <c r="M14" s="290"/>
      <c r="N14" s="290"/>
      <c r="O14" s="290"/>
      <c r="P14" s="290"/>
      <c r="Q14" s="290"/>
      <c r="R14" s="290"/>
      <c r="S14" s="290"/>
      <c r="T14" s="290"/>
      <c r="BG14" s="42"/>
      <c r="BH14" s="42"/>
      <c r="BI14" s="42"/>
      <c r="BJ14" s="42"/>
      <c r="BK14" s="42"/>
      <c r="BL14" s="42"/>
      <c r="BM14" s="42"/>
      <c r="BN14" s="42"/>
    </row>
    <row r="15" spans="1:66" ht="15" hidden="1">
      <c r="A15" s="289" t="s">
        <v>56</v>
      </c>
      <c r="B15" s="289"/>
      <c r="C15" s="289"/>
      <c r="D15" s="289"/>
      <c r="E15" s="289"/>
      <c r="F15" s="289"/>
      <c r="G15" s="289"/>
      <c r="H15" s="289"/>
      <c r="I15" s="289"/>
      <c r="J15" s="289"/>
      <c r="K15" s="290">
        <v>47419000000</v>
      </c>
      <c r="L15" s="290"/>
      <c r="M15" s="290"/>
      <c r="N15" s="290"/>
      <c r="O15" s="290"/>
      <c r="P15" s="290"/>
      <c r="Q15" s="290"/>
      <c r="R15" s="290"/>
      <c r="S15" s="290"/>
      <c r="T15" s="290"/>
      <c r="BG15" s="42"/>
      <c r="BH15" s="42"/>
      <c r="BI15" s="42"/>
      <c r="BJ15" s="42"/>
      <c r="BK15" s="42"/>
      <c r="BL15" s="42"/>
      <c r="BM15" s="42"/>
      <c r="BN15" s="42"/>
    </row>
    <row r="16" spans="11:66" ht="15" hidden="1">
      <c r="K16" s="44"/>
      <c r="P16" s="45"/>
      <c r="BG16" s="42"/>
      <c r="BH16" s="42"/>
      <c r="BI16" s="42"/>
      <c r="BJ16" s="42"/>
      <c r="BK16" s="42"/>
      <c r="BL16" s="42"/>
      <c r="BM16" s="42"/>
      <c r="BN16" s="42"/>
    </row>
    <row r="17" spans="1:66" ht="34.5" customHeight="1">
      <c r="A17" s="291" t="s">
        <v>0</v>
      </c>
      <c r="B17" s="291" t="s">
        <v>57</v>
      </c>
      <c r="C17" s="291"/>
      <c r="D17" s="291"/>
      <c r="E17" s="291"/>
      <c r="F17" s="292" t="s">
        <v>58</v>
      </c>
      <c r="G17" s="295" t="s">
        <v>59</v>
      </c>
      <c r="H17" s="295" t="s">
        <v>60</v>
      </c>
      <c r="I17" s="296" t="s">
        <v>16</v>
      </c>
      <c r="J17" s="296"/>
      <c r="K17" s="296"/>
      <c r="L17" s="296"/>
      <c r="M17" s="296"/>
      <c r="N17" s="296"/>
      <c r="O17" s="296"/>
      <c r="P17" s="296"/>
      <c r="Q17" s="296"/>
      <c r="R17" s="296"/>
      <c r="S17" s="257" t="s">
        <v>12</v>
      </c>
      <c r="T17" s="257" t="s">
        <v>61</v>
      </c>
      <c r="BG17" s="42"/>
      <c r="BH17" s="42"/>
      <c r="BI17" s="42"/>
      <c r="BJ17" s="42"/>
      <c r="BK17" s="42"/>
      <c r="BL17" s="42"/>
      <c r="BM17" s="42"/>
      <c r="BN17" s="42"/>
    </row>
    <row r="18" spans="1:66" ht="12.75" customHeight="1">
      <c r="A18" s="291"/>
      <c r="B18" s="297" t="s">
        <v>62</v>
      </c>
      <c r="C18" s="297" t="s">
        <v>63</v>
      </c>
      <c r="D18" s="297" t="s">
        <v>20</v>
      </c>
      <c r="E18" s="297" t="s">
        <v>21</v>
      </c>
      <c r="F18" s="293"/>
      <c r="G18" s="295"/>
      <c r="H18" s="295"/>
      <c r="I18" s="257" t="s">
        <v>4</v>
      </c>
      <c r="J18" s="20"/>
      <c r="K18" s="257" t="s">
        <v>8</v>
      </c>
      <c r="L18" s="257"/>
      <c r="M18" s="287" t="s">
        <v>64</v>
      </c>
      <c r="N18" s="257" t="s">
        <v>35</v>
      </c>
      <c r="O18" s="257"/>
      <c r="P18" s="283" t="s">
        <v>65</v>
      </c>
      <c r="Q18" s="257" t="s">
        <v>66</v>
      </c>
      <c r="R18" s="257"/>
      <c r="S18" s="257"/>
      <c r="T18" s="257"/>
      <c r="BG18" s="42"/>
      <c r="BH18" s="42"/>
      <c r="BI18" s="42"/>
      <c r="BJ18" s="42"/>
      <c r="BK18" s="42"/>
      <c r="BL18" s="42"/>
      <c r="BM18" s="42"/>
      <c r="BN18" s="42"/>
    </row>
    <row r="19" spans="1:66" ht="95.25" customHeight="1">
      <c r="A19" s="291"/>
      <c r="B19" s="297"/>
      <c r="C19" s="297"/>
      <c r="D19" s="297"/>
      <c r="E19" s="297"/>
      <c r="F19" s="294"/>
      <c r="G19" s="295"/>
      <c r="H19" s="295"/>
      <c r="I19" s="257"/>
      <c r="J19" s="105" t="s">
        <v>67</v>
      </c>
      <c r="K19" s="106" t="s">
        <v>68</v>
      </c>
      <c r="L19" s="106" t="s">
        <v>7</v>
      </c>
      <c r="M19" s="288"/>
      <c r="N19" s="106" t="s">
        <v>9</v>
      </c>
      <c r="O19" s="106" t="s">
        <v>7</v>
      </c>
      <c r="P19" s="284"/>
      <c r="Q19" s="105" t="s">
        <v>69</v>
      </c>
      <c r="R19" s="105" t="s">
        <v>70</v>
      </c>
      <c r="S19" s="257"/>
      <c r="T19" s="20" t="s">
        <v>14</v>
      </c>
      <c r="BG19" s="42"/>
      <c r="BH19" s="42"/>
      <c r="BI19" s="42"/>
      <c r="BJ19" s="42"/>
      <c r="BK19" s="42"/>
      <c r="BL19" s="42"/>
      <c r="BM19" s="42"/>
      <c r="BN19" s="42"/>
    </row>
    <row r="20" spans="1:66" ht="15">
      <c r="A20" s="46">
        <v>1</v>
      </c>
      <c r="B20" s="46">
        <v>2</v>
      </c>
      <c r="C20" s="46">
        <v>3</v>
      </c>
      <c r="D20" s="46">
        <v>4</v>
      </c>
      <c r="E20" s="46">
        <v>5</v>
      </c>
      <c r="F20" s="47">
        <v>6</v>
      </c>
      <c r="G20" s="46">
        <v>7</v>
      </c>
      <c r="H20" s="46">
        <v>8</v>
      </c>
      <c r="I20" s="46">
        <v>9</v>
      </c>
      <c r="J20" s="46">
        <v>10</v>
      </c>
      <c r="K20" s="46">
        <v>11</v>
      </c>
      <c r="L20" s="46">
        <v>12</v>
      </c>
      <c r="M20" s="46">
        <v>13</v>
      </c>
      <c r="N20" s="46">
        <v>14</v>
      </c>
      <c r="O20" s="46">
        <v>15</v>
      </c>
      <c r="P20" s="46">
        <v>16</v>
      </c>
      <c r="Q20" s="46">
        <v>17</v>
      </c>
      <c r="R20" s="46">
        <v>18</v>
      </c>
      <c r="S20" s="46">
        <v>19</v>
      </c>
      <c r="T20" s="46">
        <v>20</v>
      </c>
      <c r="BG20" s="42"/>
      <c r="BH20" s="42"/>
      <c r="BI20" s="42"/>
      <c r="BJ20" s="42"/>
      <c r="BK20" s="42"/>
      <c r="BL20" s="42"/>
      <c r="BM20" s="42"/>
      <c r="BN20" s="42"/>
    </row>
    <row r="21" spans="1:21" s="49" customFormat="1" ht="30.75" customHeight="1">
      <c r="A21" s="50">
        <v>1</v>
      </c>
      <c r="B21" s="50">
        <v>803</v>
      </c>
      <c r="C21" s="50">
        <v>1002</v>
      </c>
      <c r="D21" s="51" t="s">
        <v>71</v>
      </c>
      <c r="E21" s="50">
        <v>244</v>
      </c>
      <c r="F21" s="51" t="s">
        <v>72</v>
      </c>
      <c r="G21" s="52" t="s">
        <v>73</v>
      </c>
      <c r="H21" s="53">
        <v>223</v>
      </c>
      <c r="I21" s="190" t="s">
        <v>183</v>
      </c>
      <c r="J21" s="190" t="s">
        <v>74</v>
      </c>
      <c r="K21" s="190">
        <v>233</v>
      </c>
      <c r="L21" s="190" t="s">
        <v>75</v>
      </c>
      <c r="M21" s="71">
        <f>192.88+48.22</f>
        <v>241.1</v>
      </c>
      <c r="N21" s="50">
        <v>47419000000</v>
      </c>
      <c r="O21" s="21" t="s">
        <v>76</v>
      </c>
      <c r="P21" s="180">
        <f>179328.1+717312.37</f>
        <v>896640.47</v>
      </c>
      <c r="Q21" s="108" t="s">
        <v>77</v>
      </c>
      <c r="R21" s="54" t="s">
        <v>306</v>
      </c>
      <c r="S21" s="55" t="s">
        <v>78</v>
      </c>
      <c r="T21" s="185" t="s">
        <v>79</v>
      </c>
      <c r="U21" s="186"/>
    </row>
    <row r="22" spans="1:21" s="49" customFormat="1" ht="30" customHeight="1">
      <c r="A22" s="50">
        <v>2</v>
      </c>
      <c r="B22" s="50">
        <v>803</v>
      </c>
      <c r="C22" s="50">
        <v>1002</v>
      </c>
      <c r="D22" s="51" t="s">
        <v>71</v>
      </c>
      <c r="E22" s="50">
        <v>244</v>
      </c>
      <c r="F22" s="51" t="s">
        <v>72</v>
      </c>
      <c r="G22" s="52" t="s">
        <v>80</v>
      </c>
      <c r="H22" s="53">
        <v>223</v>
      </c>
      <c r="I22" s="190" t="s">
        <v>81</v>
      </c>
      <c r="J22" s="190" t="s">
        <v>74</v>
      </c>
      <c r="K22" s="190">
        <v>245</v>
      </c>
      <c r="L22" s="190" t="s">
        <v>82</v>
      </c>
      <c r="M22" s="71">
        <f>42224+9776</f>
        <v>52000</v>
      </c>
      <c r="N22" s="50">
        <v>47419000000</v>
      </c>
      <c r="O22" s="21" t="s">
        <v>76</v>
      </c>
      <c r="P22" s="180">
        <f>247669.09+57342.11</f>
        <v>305011.2</v>
      </c>
      <c r="Q22" s="108" t="s">
        <v>77</v>
      </c>
      <c r="R22" s="54" t="s">
        <v>306</v>
      </c>
      <c r="S22" s="55" t="s">
        <v>78</v>
      </c>
      <c r="T22" s="185" t="s">
        <v>79</v>
      </c>
      <c r="U22" s="186"/>
    </row>
    <row r="23" spans="1:21" s="49" customFormat="1" ht="39" customHeight="1">
      <c r="A23" s="50">
        <v>3</v>
      </c>
      <c r="B23" s="50">
        <v>803</v>
      </c>
      <c r="C23" s="50">
        <v>1002</v>
      </c>
      <c r="D23" s="51" t="s">
        <v>71</v>
      </c>
      <c r="E23" s="50">
        <v>244</v>
      </c>
      <c r="F23" s="51" t="s">
        <v>72</v>
      </c>
      <c r="G23" s="52" t="s">
        <v>83</v>
      </c>
      <c r="H23" s="53">
        <v>223</v>
      </c>
      <c r="I23" s="190" t="s">
        <v>84</v>
      </c>
      <c r="J23" s="190" t="s">
        <v>74</v>
      </c>
      <c r="K23" s="190">
        <v>113</v>
      </c>
      <c r="L23" s="190" t="s">
        <v>85</v>
      </c>
      <c r="M23" s="71">
        <f>720+800</f>
        <v>1520</v>
      </c>
      <c r="N23" s="50">
        <v>47419000000</v>
      </c>
      <c r="O23" s="21" t="s">
        <v>76</v>
      </c>
      <c r="P23" s="180">
        <f>64431.29+7215.3+20355.75+1960.66</f>
        <v>93963</v>
      </c>
      <c r="Q23" s="108" t="s">
        <v>77</v>
      </c>
      <c r="R23" s="54" t="s">
        <v>306</v>
      </c>
      <c r="S23" s="55" t="s">
        <v>78</v>
      </c>
      <c r="T23" s="185" t="s">
        <v>79</v>
      </c>
      <c r="U23" s="187">
        <f>P23+P22+P21+P24</f>
        <v>1346801.1199999999</v>
      </c>
    </row>
    <row r="24" spans="1:21" s="49" customFormat="1" ht="39" customHeight="1">
      <c r="A24" s="50">
        <v>4</v>
      </c>
      <c r="B24" s="50">
        <v>803</v>
      </c>
      <c r="C24" s="50">
        <v>1002</v>
      </c>
      <c r="D24" s="51" t="s">
        <v>71</v>
      </c>
      <c r="E24" s="50">
        <v>244</v>
      </c>
      <c r="F24" s="51" t="s">
        <v>72</v>
      </c>
      <c r="G24" s="52" t="s">
        <v>307</v>
      </c>
      <c r="H24" s="53">
        <v>223</v>
      </c>
      <c r="I24" s="190" t="s">
        <v>308</v>
      </c>
      <c r="J24" s="190" t="s">
        <v>74</v>
      </c>
      <c r="K24" s="190">
        <v>113</v>
      </c>
      <c r="L24" s="190" t="s">
        <v>85</v>
      </c>
      <c r="M24" s="181">
        <f>55.32+1.88</f>
        <v>57.2</v>
      </c>
      <c r="N24" s="50">
        <v>47419000000</v>
      </c>
      <c r="O24" s="21" t="s">
        <v>76</v>
      </c>
      <c r="P24" s="180">
        <f>1682.35+49504.1</f>
        <v>51186.45</v>
      </c>
      <c r="Q24" s="108" t="s">
        <v>77</v>
      </c>
      <c r="R24" s="54" t="s">
        <v>306</v>
      </c>
      <c r="S24" s="55" t="s">
        <v>78</v>
      </c>
      <c r="T24" s="185" t="s">
        <v>79</v>
      </c>
      <c r="U24" s="187"/>
    </row>
    <row r="25" spans="1:21" s="61" customFormat="1" ht="48.75" customHeight="1">
      <c r="A25" s="50">
        <v>5</v>
      </c>
      <c r="B25" s="50">
        <v>803</v>
      </c>
      <c r="C25" s="50">
        <v>1002</v>
      </c>
      <c r="D25" s="51" t="s">
        <v>71</v>
      </c>
      <c r="E25" s="50">
        <v>244</v>
      </c>
      <c r="F25" s="51" t="s">
        <v>72</v>
      </c>
      <c r="G25" s="52"/>
      <c r="H25" s="58">
        <v>221</v>
      </c>
      <c r="I25" s="190" t="s">
        <v>86</v>
      </c>
      <c r="J25" s="190" t="s">
        <v>86</v>
      </c>
      <c r="K25" s="190">
        <v>876</v>
      </c>
      <c r="L25" s="190" t="s">
        <v>87</v>
      </c>
      <c r="M25" s="59">
        <v>1</v>
      </c>
      <c r="N25" s="50">
        <v>47419000000</v>
      </c>
      <c r="O25" s="21" t="s">
        <v>76</v>
      </c>
      <c r="P25" s="179">
        <v>10000</v>
      </c>
      <c r="Q25" s="54" t="s">
        <v>309</v>
      </c>
      <c r="R25" s="54" t="s">
        <v>306</v>
      </c>
      <c r="S25" s="21" t="s">
        <v>88</v>
      </c>
      <c r="T25" s="185" t="s">
        <v>79</v>
      </c>
      <c r="U25" s="60"/>
    </row>
    <row r="26" spans="1:21" s="61" customFormat="1" ht="48.75" customHeight="1">
      <c r="A26" s="50">
        <v>6</v>
      </c>
      <c r="B26" s="50">
        <v>803</v>
      </c>
      <c r="C26" s="50">
        <v>1002</v>
      </c>
      <c r="D26" s="51" t="s">
        <v>71</v>
      </c>
      <c r="E26" s="50">
        <v>244</v>
      </c>
      <c r="F26" s="51" t="s">
        <v>72</v>
      </c>
      <c r="G26" s="52"/>
      <c r="H26" s="58">
        <v>221</v>
      </c>
      <c r="I26" s="190" t="s">
        <v>89</v>
      </c>
      <c r="J26" s="190" t="s">
        <v>89</v>
      </c>
      <c r="K26" s="190">
        <v>876</v>
      </c>
      <c r="L26" s="190" t="s">
        <v>87</v>
      </c>
      <c r="M26" s="59">
        <v>4</v>
      </c>
      <c r="N26" s="50">
        <v>47419000000</v>
      </c>
      <c r="O26" s="21" t="s">
        <v>76</v>
      </c>
      <c r="P26" s="179">
        <v>1000</v>
      </c>
      <c r="Q26" s="54" t="s">
        <v>309</v>
      </c>
      <c r="R26" s="54" t="s">
        <v>306</v>
      </c>
      <c r="S26" s="21" t="s">
        <v>88</v>
      </c>
      <c r="T26" s="185" t="s">
        <v>79</v>
      </c>
      <c r="U26" s="60"/>
    </row>
    <row r="27" spans="1:21" s="61" customFormat="1" ht="27" customHeight="1">
      <c r="A27" s="178">
        <v>7</v>
      </c>
      <c r="B27" s="50">
        <v>803</v>
      </c>
      <c r="C27" s="50">
        <v>1002</v>
      </c>
      <c r="D27" s="51" t="s">
        <v>71</v>
      </c>
      <c r="E27" s="50">
        <v>244</v>
      </c>
      <c r="F27" s="51" t="s">
        <v>72</v>
      </c>
      <c r="G27" s="52"/>
      <c r="H27" s="58">
        <v>221</v>
      </c>
      <c r="I27" s="190" t="s">
        <v>90</v>
      </c>
      <c r="J27" s="190" t="s">
        <v>91</v>
      </c>
      <c r="K27" s="192">
        <v>362</v>
      </c>
      <c r="L27" s="192" t="s">
        <v>92</v>
      </c>
      <c r="M27" s="59">
        <v>12</v>
      </c>
      <c r="N27" s="50">
        <v>47419000000</v>
      </c>
      <c r="O27" s="21" t="s">
        <v>76</v>
      </c>
      <c r="P27" s="179">
        <v>94200</v>
      </c>
      <c r="Q27" s="54" t="s">
        <v>310</v>
      </c>
      <c r="R27" s="54" t="s">
        <v>306</v>
      </c>
      <c r="S27" s="21" t="s">
        <v>88</v>
      </c>
      <c r="T27" s="185" t="s">
        <v>79</v>
      </c>
      <c r="U27" s="60"/>
    </row>
    <row r="28" spans="1:21" s="61" customFormat="1" ht="49.5" customHeight="1">
      <c r="A28" s="178">
        <v>8</v>
      </c>
      <c r="B28" s="50">
        <v>803</v>
      </c>
      <c r="C28" s="50">
        <v>1002</v>
      </c>
      <c r="D28" s="51" t="s">
        <v>71</v>
      </c>
      <c r="E28" s="50">
        <v>244</v>
      </c>
      <c r="F28" s="51" t="s">
        <v>72</v>
      </c>
      <c r="G28" s="52"/>
      <c r="H28" s="58">
        <v>221</v>
      </c>
      <c r="I28" s="190" t="s">
        <v>94</v>
      </c>
      <c r="J28" s="190" t="s">
        <v>94</v>
      </c>
      <c r="K28" s="192">
        <v>362</v>
      </c>
      <c r="L28" s="192" t="s">
        <v>92</v>
      </c>
      <c r="M28" s="59">
        <v>12</v>
      </c>
      <c r="N28" s="50">
        <v>47419000000</v>
      </c>
      <c r="O28" s="21" t="s">
        <v>76</v>
      </c>
      <c r="P28" s="179">
        <v>2160</v>
      </c>
      <c r="Q28" s="54" t="s">
        <v>310</v>
      </c>
      <c r="R28" s="54" t="s">
        <v>306</v>
      </c>
      <c r="S28" s="21" t="s">
        <v>88</v>
      </c>
      <c r="T28" s="185" t="s">
        <v>79</v>
      </c>
      <c r="U28" s="60"/>
    </row>
    <row r="29" spans="1:21" s="61" customFormat="1" ht="49.5" customHeight="1">
      <c r="A29" s="178">
        <v>9</v>
      </c>
      <c r="B29" s="50">
        <v>803</v>
      </c>
      <c r="C29" s="50">
        <v>1002</v>
      </c>
      <c r="D29" s="51" t="s">
        <v>71</v>
      </c>
      <c r="E29" s="50">
        <v>244</v>
      </c>
      <c r="F29" s="51" t="s">
        <v>72</v>
      </c>
      <c r="G29" s="52"/>
      <c r="H29" s="58">
        <v>221</v>
      </c>
      <c r="I29" s="190" t="s">
        <v>95</v>
      </c>
      <c r="J29" s="190" t="s">
        <v>95</v>
      </c>
      <c r="K29" s="192">
        <v>363</v>
      </c>
      <c r="L29" s="192" t="s">
        <v>92</v>
      </c>
      <c r="M29" s="59">
        <v>12</v>
      </c>
      <c r="N29" s="50">
        <v>47419000000</v>
      </c>
      <c r="O29" s="21" t="s">
        <v>76</v>
      </c>
      <c r="P29" s="179">
        <v>66420</v>
      </c>
      <c r="Q29" s="54" t="s">
        <v>310</v>
      </c>
      <c r="R29" s="54" t="s">
        <v>306</v>
      </c>
      <c r="S29" s="21" t="s">
        <v>88</v>
      </c>
      <c r="T29" s="185" t="s">
        <v>79</v>
      </c>
      <c r="U29" s="62"/>
    </row>
    <row r="30" spans="1:23" s="61" customFormat="1" ht="50.25" customHeight="1">
      <c r="A30" s="178">
        <v>10</v>
      </c>
      <c r="B30" s="50">
        <v>803</v>
      </c>
      <c r="C30" s="50">
        <v>1002</v>
      </c>
      <c r="D30" s="51" t="s">
        <v>71</v>
      </c>
      <c r="E30" s="50">
        <v>244</v>
      </c>
      <c r="F30" s="51" t="s">
        <v>72</v>
      </c>
      <c r="G30" s="52"/>
      <c r="H30" s="63">
        <v>222</v>
      </c>
      <c r="I30" s="190" t="s">
        <v>96</v>
      </c>
      <c r="J30" s="190" t="s">
        <v>97</v>
      </c>
      <c r="K30" s="190">
        <v>796</v>
      </c>
      <c r="L30" s="190" t="s">
        <v>98</v>
      </c>
      <c r="M30" s="59">
        <v>1</v>
      </c>
      <c r="N30" s="50">
        <v>47419000000</v>
      </c>
      <c r="O30" s="21" t="s">
        <v>76</v>
      </c>
      <c r="P30" s="179">
        <v>5000</v>
      </c>
      <c r="Q30" s="54" t="s">
        <v>310</v>
      </c>
      <c r="R30" s="54" t="s">
        <v>306</v>
      </c>
      <c r="S30" s="21" t="s">
        <v>88</v>
      </c>
      <c r="T30" s="185" t="s">
        <v>79</v>
      </c>
      <c r="U30" s="182"/>
      <c r="V30" s="183"/>
      <c r="W30" s="183"/>
    </row>
    <row r="31" spans="1:21" s="49" customFormat="1" ht="26.25" customHeight="1">
      <c r="A31" s="178">
        <v>11</v>
      </c>
      <c r="B31" s="50">
        <v>803</v>
      </c>
      <c r="C31" s="50">
        <v>1002</v>
      </c>
      <c r="D31" s="51" t="s">
        <v>71</v>
      </c>
      <c r="E31" s="50">
        <v>244</v>
      </c>
      <c r="F31" s="51" t="s">
        <v>72</v>
      </c>
      <c r="G31" s="52"/>
      <c r="H31" s="64">
        <v>225</v>
      </c>
      <c r="I31" s="194" t="s">
        <v>99</v>
      </c>
      <c r="J31" s="190" t="s">
        <v>74</v>
      </c>
      <c r="K31" s="190">
        <v>796</v>
      </c>
      <c r="L31" s="190" t="s">
        <v>100</v>
      </c>
      <c r="M31" s="66">
        <v>18</v>
      </c>
      <c r="N31" s="50">
        <v>47419000000</v>
      </c>
      <c r="O31" s="21" t="s">
        <v>76</v>
      </c>
      <c r="P31" s="179">
        <v>5400</v>
      </c>
      <c r="Q31" s="54" t="s">
        <v>312</v>
      </c>
      <c r="R31" s="54" t="s">
        <v>306</v>
      </c>
      <c r="S31" s="21" t="s">
        <v>88</v>
      </c>
      <c r="T31" s="185" t="s">
        <v>79</v>
      </c>
      <c r="U31" s="48"/>
    </row>
    <row r="32" spans="1:21" s="49" customFormat="1" ht="24">
      <c r="A32" s="50">
        <v>12</v>
      </c>
      <c r="B32" s="50">
        <v>803</v>
      </c>
      <c r="C32" s="50">
        <v>1002</v>
      </c>
      <c r="D32" s="51" t="s">
        <v>71</v>
      </c>
      <c r="E32" s="50">
        <v>244</v>
      </c>
      <c r="F32" s="51" t="s">
        <v>72</v>
      </c>
      <c r="G32" s="52"/>
      <c r="H32" s="64">
        <v>225</v>
      </c>
      <c r="I32" s="190" t="s">
        <v>101</v>
      </c>
      <c r="J32" s="190" t="s">
        <v>74</v>
      </c>
      <c r="K32" s="192">
        <v>362</v>
      </c>
      <c r="L32" s="192" t="s">
        <v>92</v>
      </c>
      <c r="M32" s="59">
        <v>1</v>
      </c>
      <c r="N32" s="50">
        <v>47419000000</v>
      </c>
      <c r="O32" s="21" t="s">
        <v>76</v>
      </c>
      <c r="P32" s="179">
        <v>16000</v>
      </c>
      <c r="Q32" s="54" t="s">
        <v>311</v>
      </c>
      <c r="R32" s="54" t="s">
        <v>306</v>
      </c>
      <c r="S32" s="21" t="s">
        <v>88</v>
      </c>
      <c r="T32" s="185" t="s">
        <v>79</v>
      </c>
      <c r="U32" s="48"/>
    </row>
    <row r="33" spans="1:21" s="49" customFormat="1" ht="52.5" customHeight="1">
      <c r="A33" s="50">
        <v>13</v>
      </c>
      <c r="B33" s="50">
        <v>803</v>
      </c>
      <c r="C33" s="50">
        <v>1002</v>
      </c>
      <c r="D33" s="51" t="s">
        <v>71</v>
      </c>
      <c r="E33" s="50">
        <v>244</v>
      </c>
      <c r="F33" s="51" t="s">
        <v>72</v>
      </c>
      <c r="G33" s="52"/>
      <c r="H33" s="64">
        <v>225</v>
      </c>
      <c r="I33" s="190" t="s">
        <v>102</v>
      </c>
      <c r="J33" s="190" t="s">
        <v>74</v>
      </c>
      <c r="K33" s="192">
        <v>362</v>
      </c>
      <c r="L33" s="192" t="s">
        <v>92</v>
      </c>
      <c r="M33" s="59">
        <v>12</v>
      </c>
      <c r="N33" s="50">
        <v>47419000000</v>
      </c>
      <c r="O33" s="21" t="s">
        <v>76</v>
      </c>
      <c r="P33" s="179">
        <v>19000</v>
      </c>
      <c r="Q33" s="54" t="s">
        <v>310</v>
      </c>
      <c r="R33" s="54" t="s">
        <v>306</v>
      </c>
      <c r="S33" s="21" t="s">
        <v>88</v>
      </c>
      <c r="T33" s="185" t="s">
        <v>79</v>
      </c>
      <c r="U33" s="48"/>
    </row>
    <row r="34" spans="1:21" s="49" customFormat="1" ht="52.5" customHeight="1">
      <c r="A34" s="50">
        <v>14</v>
      </c>
      <c r="B34" s="50">
        <v>803</v>
      </c>
      <c r="C34" s="50">
        <v>1002</v>
      </c>
      <c r="D34" s="51" t="s">
        <v>71</v>
      </c>
      <c r="E34" s="50">
        <v>244</v>
      </c>
      <c r="F34" s="51" t="s">
        <v>72</v>
      </c>
      <c r="G34" s="52"/>
      <c r="H34" s="64">
        <v>225</v>
      </c>
      <c r="I34" s="190" t="s">
        <v>103</v>
      </c>
      <c r="J34" s="190" t="s">
        <v>74</v>
      </c>
      <c r="K34" s="192">
        <v>796</v>
      </c>
      <c r="L34" s="192" t="s">
        <v>100</v>
      </c>
      <c r="M34" s="59">
        <v>17</v>
      </c>
      <c r="N34" s="50">
        <v>47419000000</v>
      </c>
      <c r="O34" s="21" t="s">
        <v>76</v>
      </c>
      <c r="P34" s="179">
        <v>25459.2</v>
      </c>
      <c r="Q34" s="54" t="s">
        <v>310</v>
      </c>
      <c r="R34" s="54" t="s">
        <v>306</v>
      </c>
      <c r="S34" s="21" t="s">
        <v>88</v>
      </c>
      <c r="T34" s="185" t="s">
        <v>79</v>
      </c>
      <c r="U34" s="48"/>
    </row>
    <row r="35" spans="1:21" s="49" customFormat="1" ht="39" customHeight="1">
      <c r="A35" s="178">
        <v>15</v>
      </c>
      <c r="B35" s="50">
        <v>803</v>
      </c>
      <c r="C35" s="50">
        <v>1002</v>
      </c>
      <c r="D35" s="51" t="s">
        <v>71</v>
      </c>
      <c r="E35" s="50">
        <v>244</v>
      </c>
      <c r="F35" s="51" t="s">
        <v>72</v>
      </c>
      <c r="G35" s="52"/>
      <c r="H35" s="64">
        <v>225</v>
      </c>
      <c r="I35" s="190" t="s">
        <v>104</v>
      </c>
      <c r="J35" s="190" t="s">
        <v>74</v>
      </c>
      <c r="K35" s="190">
        <v>796</v>
      </c>
      <c r="L35" s="190" t="s">
        <v>100</v>
      </c>
      <c r="M35" s="66">
        <v>3</v>
      </c>
      <c r="N35" s="50">
        <v>47419000000</v>
      </c>
      <c r="O35" s="21" t="s">
        <v>76</v>
      </c>
      <c r="P35" s="179">
        <v>4000</v>
      </c>
      <c r="Q35" s="54" t="s">
        <v>313</v>
      </c>
      <c r="R35" s="54" t="s">
        <v>306</v>
      </c>
      <c r="S35" s="21" t="s">
        <v>88</v>
      </c>
      <c r="T35" s="185" t="s">
        <v>79</v>
      </c>
      <c r="U35" s="48"/>
    </row>
    <row r="36" spans="1:21" s="49" customFormat="1" ht="39.75" customHeight="1">
      <c r="A36" s="50">
        <v>17</v>
      </c>
      <c r="B36" s="50">
        <v>803</v>
      </c>
      <c r="C36" s="50">
        <v>1002</v>
      </c>
      <c r="D36" s="51" t="s">
        <v>71</v>
      </c>
      <c r="E36" s="50">
        <v>244</v>
      </c>
      <c r="F36" s="51" t="s">
        <v>72</v>
      </c>
      <c r="G36" s="52"/>
      <c r="H36" s="64">
        <v>225</v>
      </c>
      <c r="I36" s="190" t="s">
        <v>105</v>
      </c>
      <c r="J36" s="190" t="s">
        <v>74</v>
      </c>
      <c r="K36" s="190">
        <v>796</v>
      </c>
      <c r="L36" s="190" t="s">
        <v>100</v>
      </c>
      <c r="M36" s="66">
        <f>8+30</f>
        <v>38</v>
      </c>
      <c r="N36" s="50">
        <v>47419000000</v>
      </c>
      <c r="O36" s="21" t="s">
        <v>76</v>
      </c>
      <c r="P36" s="179">
        <v>38000</v>
      </c>
      <c r="Q36" s="54" t="s">
        <v>313</v>
      </c>
      <c r="R36" s="54" t="s">
        <v>306</v>
      </c>
      <c r="S36" s="21" t="s">
        <v>88</v>
      </c>
      <c r="T36" s="185" t="s">
        <v>79</v>
      </c>
      <c r="U36" s="48"/>
    </row>
    <row r="37" spans="1:21" s="49" customFormat="1" ht="39.75" customHeight="1">
      <c r="A37" s="178">
        <v>18</v>
      </c>
      <c r="B37" s="50">
        <v>803</v>
      </c>
      <c r="C37" s="50">
        <v>1002</v>
      </c>
      <c r="D37" s="51" t="s">
        <v>71</v>
      </c>
      <c r="E37" s="50">
        <v>244</v>
      </c>
      <c r="F37" s="51" t="s">
        <v>72</v>
      </c>
      <c r="G37" s="52" t="s">
        <v>106</v>
      </c>
      <c r="H37" s="64">
        <v>225</v>
      </c>
      <c r="I37" s="190" t="s">
        <v>315</v>
      </c>
      <c r="J37" s="190" t="s">
        <v>74</v>
      </c>
      <c r="K37" s="190">
        <v>876</v>
      </c>
      <c r="L37" s="190" t="s">
        <v>87</v>
      </c>
      <c r="M37" s="66">
        <v>1</v>
      </c>
      <c r="N37" s="50">
        <v>47419000000</v>
      </c>
      <c r="O37" s="21" t="s">
        <v>76</v>
      </c>
      <c r="P37" s="179">
        <v>38000</v>
      </c>
      <c r="Q37" s="54" t="s">
        <v>313</v>
      </c>
      <c r="R37" s="54" t="s">
        <v>314</v>
      </c>
      <c r="S37" s="21" t="s">
        <v>88</v>
      </c>
      <c r="T37" s="185" t="s">
        <v>79</v>
      </c>
      <c r="U37" s="48"/>
    </row>
    <row r="38" spans="1:21" s="49" customFormat="1" ht="46.5" customHeight="1">
      <c r="A38" s="50">
        <v>19</v>
      </c>
      <c r="B38" s="50">
        <v>803</v>
      </c>
      <c r="C38" s="50">
        <v>1002</v>
      </c>
      <c r="D38" s="51" t="s">
        <v>71</v>
      </c>
      <c r="E38" s="50">
        <v>244</v>
      </c>
      <c r="F38" s="51" t="s">
        <v>72</v>
      </c>
      <c r="G38" s="52"/>
      <c r="H38" s="64">
        <v>225</v>
      </c>
      <c r="I38" s="21" t="s">
        <v>108</v>
      </c>
      <c r="J38" s="21" t="s">
        <v>74</v>
      </c>
      <c r="K38" s="21">
        <v>796</v>
      </c>
      <c r="L38" s="21" t="s">
        <v>98</v>
      </c>
      <c r="M38" s="66">
        <v>1</v>
      </c>
      <c r="N38" s="50">
        <v>47419000000</v>
      </c>
      <c r="O38" s="21" t="s">
        <v>76</v>
      </c>
      <c r="P38" s="179">
        <v>1000</v>
      </c>
      <c r="Q38" s="54" t="s">
        <v>312</v>
      </c>
      <c r="R38" s="54" t="s">
        <v>306</v>
      </c>
      <c r="S38" s="21" t="s">
        <v>88</v>
      </c>
      <c r="T38" s="185" t="s">
        <v>79</v>
      </c>
      <c r="U38" s="48"/>
    </row>
    <row r="39" spans="1:21" s="68" customFormat="1" ht="24">
      <c r="A39" s="178">
        <v>21</v>
      </c>
      <c r="B39" s="50">
        <v>803</v>
      </c>
      <c r="C39" s="50">
        <v>1002</v>
      </c>
      <c r="D39" s="51" t="s">
        <v>71</v>
      </c>
      <c r="E39" s="50">
        <v>244</v>
      </c>
      <c r="F39" s="51" t="s">
        <v>72</v>
      </c>
      <c r="G39" s="21"/>
      <c r="H39" s="64">
        <v>225</v>
      </c>
      <c r="I39" s="21" t="s">
        <v>109</v>
      </c>
      <c r="J39" s="21" t="s">
        <v>74</v>
      </c>
      <c r="K39" s="50">
        <v>363</v>
      </c>
      <c r="L39" s="50" t="s">
        <v>92</v>
      </c>
      <c r="M39" s="59">
        <v>12</v>
      </c>
      <c r="N39" s="50">
        <v>47419000000</v>
      </c>
      <c r="O39" s="21" t="s">
        <v>76</v>
      </c>
      <c r="P39" s="179">
        <v>25000</v>
      </c>
      <c r="Q39" s="54" t="s">
        <v>310</v>
      </c>
      <c r="R39" s="54" t="s">
        <v>306</v>
      </c>
      <c r="S39" s="21" t="s">
        <v>88</v>
      </c>
      <c r="T39" s="185" t="s">
        <v>79</v>
      </c>
      <c r="U39" s="67"/>
    </row>
    <row r="40" spans="1:21" s="49" customFormat="1" ht="51.75" customHeight="1">
      <c r="A40" s="50">
        <v>23</v>
      </c>
      <c r="B40" s="50">
        <v>803</v>
      </c>
      <c r="C40" s="50">
        <v>1002</v>
      </c>
      <c r="D40" s="51" t="s">
        <v>71</v>
      </c>
      <c r="E40" s="50">
        <v>244</v>
      </c>
      <c r="F40" s="51" t="s">
        <v>72</v>
      </c>
      <c r="G40" s="52"/>
      <c r="H40" s="64">
        <v>225</v>
      </c>
      <c r="I40" s="194" t="s">
        <v>321</v>
      </c>
      <c r="J40" s="190" t="s">
        <v>74</v>
      </c>
      <c r="K40" s="192">
        <v>362</v>
      </c>
      <c r="L40" s="192" t="s">
        <v>92</v>
      </c>
      <c r="M40" s="59">
        <v>12</v>
      </c>
      <c r="N40" s="50">
        <v>47419000000</v>
      </c>
      <c r="O40" s="21" t="s">
        <v>76</v>
      </c>
      <c r="P40" s="179">
        <v>36000</v>
      </c>
      <c r="Q40" s="54" t="s">
        <v>310</v>
      </c>
      <c r="R40" s="54" t="s">
        <v>306</v>
      </c>
      <c r="S40" s="21" t="s">
        <v>88</v>
      </c>
      <c r="T40" s="185" t="s">
        <v>79</v>
      </c>
      <c r="U40" s="48"/>
    </row>
    <row r="41" spans="1:21" s="49" customFormat="1" ht="61.5" customHeight="1">
      <c r="A41" s="178">
        <v>24</v>
      </c>
      <c r="B41" s="50">
        <v>803</v>
      </c>
      <c r="C41" s="50">
        <v>1002</v>
      </c>
      <c r="D41" s="51" t="s">
        <v>71</v>
      </c>
      <c r="E41" s="50">
        <v>244</v>
      </c>
      <c r="F41" s="51" t="s">
        <v>72</v>
      </c>
      <c r="G41" s="52"/>
      <c r="H41" s="64">
        <v>225</v>
      </c>
      <c r="I41" s="65" t="s">
        <v>110</v>
      </c>
      <c r="J41" s="21" t="s">
        <v>74</v>
      </c>
      <c r="K41" s="50">
        <v>362</v>
      </c>
      <c r="L41" s="50" t="s">
        <v>92</v>
      </c>
      <c r="M41" s="59">
        <v>12</v>
      </c>
      <c r="N41" s="50">
        <v>47419000000</v>
      </c>
      <c r="O41" s="21" t="s">
        <v>76</v>
      </c>
      <c r="P41" s="179">
        <v>9000</v>
      </c>
      <c r="Q41" s="54" t="s">
        <v>309</v>
      </c>
      <c r="R41" s="54" t="s">
        <v>306</v>
      </c>
      <c r="S41" s="21" t="s">
        <v>88</v>
      </c>
      <c r="T41" s="185" t="s">
        <v>79</v>
      </c>
      <c r="U41" s="48"/>
    </row>
    <row r="42" spans="1:21" s="49" customFormat="1" ht="51.75" customHeight="1">
      <c r="A42" s="50">
        <v>25</v>
      </c>
      <c r="B42" s="50">
        <v>803</v>
      </c>
      <c r="C42" s="50">
        <v>1002</v>
      </c>
      <c r="D42" s="51" t="s">
        <v>71</v>
      </c>
      <c r="E42" s="50">
        <v>244</v>
      </c>
      <c r="F42" s="51" t="s">
        <v>72</v>
      </c>
      <c r="G42" s="224"/>
      <c r="H42" s="225">
        <v>225</v>
      </c>
      <c r="I42" s="21" t="s">
        <v>316</v>
      </c>
      <c r="J42" s="21" t="s">
        <v>74</v>
      </c>
      <c r="K42" s="21">
        <v>876</v>
      </c>
      <c r="L42" s="21" t="s">
        <v>87</v>
      </c>
      <c r="M42" s="59">
        <v>1</v>
      </c>
      <c r="N42" s="50">
        <v>47419000000</v>
      </c>
      <c r="O42" s="21" t="s">
        <v>76</v>
      </c>
      <c r="P42" s="184">
        <f>279383.33+49086.27</f>
        <v>328469.60000000003</v>
      </c>
      <c r="Q42" s="132" t="s">
        <v>310</v>
      </c>
      <c r="R42" s="132" t="s">
        <v>306</v>
      </c>
      <c r="S42" s="55" t="s">
        <v>107</v>
      </c>
      <c r="T42" s="50" t="s">
        <v>79</v>
      </c>
      <c r="U42" s="189">
        <f>P42</f>
        <v>328469.60000000003</v>
      </c>
    </row>
    <row r="43" spans="1:21" s="49" customFormat="1" ht="32.25" customHeight="1">
      <c r="A43" s="178">
        <v>26</v>
      </c>
      <c r="B43" s="50">
        <v>803</v>
      </c>
      <c r="C43" s="50">
        <v>1002</v>
      </c>
      <c r="D43" s="51" t="s">
        <v>71</v>
      </c>
      <c r="E43" s="50">
        <v>244</v>
      </c>
      <c r="F43" s="51" t="s">
        <v>72</v>
      </c>
      <c r="G43" s="50"/>
      <c r="H43" s="64">
        <v>225</v>
      </c>
      <c r="I43" s="188" t="s">
        <v>323</v>
      </c>
      <c r="J43" s="188" t="s">
        <v>74</v>
      </c>
      <c r="K43" s="195">
        <v>363</v>
      </c>
      <c r="L43" s="195" t="s">
        <v>92</v>
      </c>
      <c r="M43" s="59">
        <v>6</v>
      </c>
      <c r="N43" s="50">
        <v>47419000000</v>
      </c>
      <c r="O43" s="21" t="s">
        <v>76</v>
      </c>
      <c r="P43" s="184">
        <v>9957.47</v>
      </c>
      <c r="Q43" s="54" t="s">
        <v>310</v>
      </c>
      <c r="R43" s="54" t="s">
        <v>306</v>
      </c>
      <c r="S43" s="21" t="s">
        <v>88</v>
      </c>
      <c r="T43" s="185" t="s">
        <v>79</v>
      </c>
      <c r="U43" s="48"/>
    </row>
    <row r="44" spans="1:21" s="49" customFormat="1" ht="48" customHeight="1">
      <c r="A44" s="50">
        <v>28</v>
      </c>
      <c r="B44" s="50">
        <v>803</v>
      </c>
      <c r="C44" s="50">
        <v>1002</v>
      </c>
      <c r="D44" s="51" t="s">
        <v>71</v>
      </c>
      <c r="E44" s="50">
        <v>244</v>
      </c>
      <c r="F44" s="51" t="s">
        <v>72</v>
      </c>
      <c r="G44" s="52" t="s">
        <v>112</v>
      </c>
      <c r="H44" s="70">
        <v>226</v>
      </c>
      <c r="I44" s="188" t="s">
        <v>113</v>
      </c>
      <c r="J44" s="188" t="s">
        <v>74</v>
      </c>
      <c r="K44" s="195">
        <v>362</v>
      </c>
      <c r="L44" s="188" t="s">
        <v>92</v>
      </c>
      <c r="M44" s="59">
        <v>1</v>
      </c>
      <c r="N44" s="50">
        <v>47419000000</v>
      </c>
      <c r="O44" s="21" t="s">
        <v>76</v>
      </c>
      <c r="P44" s="179">
        <v>50000</v>
      </c>
      <c r="Q44" s="108" t="s">
        <v>77</v>
      </c>
      <c r="R44" s="108" t="s">
        <v>310</v>
      </c>
      <c r="S44" s="21" t="s">
        <v>88</v>
      </c>
      <c r="T44" s="185" t="s">
        <v>79</v>
      </c>
      <c r="U44" s="202"/>
    </row>
    <row r="45" spans="1:21" s="220" customFormat="1" ht="48" customHeight="1">
      <c r="A45" s="218">
        <v>28</v>
      </c>
      <c r="B45" s="50">
        <v>803</v>
      </c>
      <c r="C45" s="50">
        <v>1002</v>
      </c>
      <c r="D45" s="51" t="s">
        <v>71</v>
      </c>
      <c r="E45" s="50">
        <v>244</v>
      </c>
      <c r="F45" s="51" t="s">
        <v>72</v>
      </c>
      <c r="G45" s="21" t="s">
        <v>112</v>
      </c>
      <c r="H45" s="223">
        <v>226</v>
      </c>
      <c r="I45" s="188" t="s">
        <v>113</v>
      </c>
      <c r="J45" s="188" t="s">
        <v>74</v>
      </c>
      <c r="K45" s="195">
        <v>362</v>
      </c>
      <c r="L45" s="188" t="s">
        <v>92</v>
      </c>
      <c r="M45" s="59">
        <v>11</v>
      </c>
      <c r="N45" s="50">
        <v>47419000000</v>
      </c>
      <c r="O45" s="21" t="s">
        <v>76</v>
      </c>
      <c r="P45" s="179">
        <f>1442000-P44</f>
        <v>1392000</v>
      </c>
      <c r="Q45" s="108" t="s">
        <v>310</v>
      </c>
      <c r="R45" s="132" t="s">
        <v>306</v>
      </c>
      <c r="S45" s="69" t="s">
        <v>111</v>
      </c>
      <c r="T45" s="185" t="s">
        <v>114</v>
      </c>
      <c r="U45" s="219">
        <f>P45</f>
        <v>1392000</v>
      </c>
    </row>
    <row r="46" spans="1:21" s="49" customFormat="1" ht="24">
      <c r="A46" s="178">
        <v>29</v>
      </c>
      <c r="B46" s="50">
        <v>803</v>
      </c>
      <c r="C46" s="50">
        <v>1002</v>
      </c>
      <c r="D46" s="51" t="s">
        <v>71</v>
      </c>
      <c r="E46" s="50">
        <v>244</v>
      </c>
      <c r="F46" s="51" t="s">
        <v>72</v>
      </c>
      <c r="G46" s="52"/>
      <c r="H46" s="70">
        <v>226</v>
      </c>
      <c r="I46" s="188" t="s">
        <v>115</v>
      </c>
      <c r="J46" s="188" t="s">
        <v>116</v>
      </c>
      <c r="K46" s="188">
        <v>876</v>
      </c>
      <c r="L46" s="188" t="s">
        <v>87</v>
      </c>
      <c r="M46" s="71">
        <f>183+123</f>
        <v>306</v>
      </c>
      <c r="N46" s="50">
        <v>47419000000</v>
      </c>
      <c r="O46" s="21" t="s">
        <v>76</v>
      </c>
      <c r="P46" s="179">
        <v>63000</v>
      </c>
      <c r="Q46" s="54" t="s">
        <v>309</v>
      </c>
      <c r="R46" s="54" t="s">
        <v>306</v>
      </c>
      <c r="S46" s="21" t="s">
        <v>88</v>
      </c>
      <c r="T46" s="185" t="s">
        <v>79</v>
      </c>
      <c r="U46" s="201"/>
    </row>
    <row r="47" spans="1:21" s="49" customFormat="1" ht="24">
      <c r="A47" s="178">
        <v>31</v>
      </c>
      <c r="B47" s="50">
        <v>803</v>
      </c>
      <c r="C47" s="50">
        <v>1002</v>
      </c>
      <c r="D47" s="51" t="s">
        <v>71</v>
      </c>
      <c r="E47" s="50">
        <v>244</v>
      </c>
      <c r="F47" s="51" t="s">
        <v>72</v>
      </c>
      <c r="G47" s="52"/>
      <c r="H47" s="70">
        <v>226</v>
      </c>
      <c r="I47" s="188" t="s">
        <v>117</v>
      </c>
      <c r="J47" s="188" t="s">
        <v>74</v>
      </c>
      <c r="K47" s="195">
        <v>362</v>
      </c>
      <c r="L47" s="195" t="s">
        <v>92</v>
      </c>
      <c r="M47" s="59">
        <v>12</v>
      </c>
      <c r="N47" s="50">
        <v>47419000000</v>
      </c>
      <c r="O47" s="21" t="s">
        <v>76</v>
      </c>
      <c r="P47" s="179">
        <v>36000</v>
      </c>
      <c r="Q47" s="54" t="s">
        <v>182</v>
      </c>
      <c r="R47" s="54" t="s">
        <v>306</v>
      </c>
      <c r="S47" s="21" t="s">
        <v>88</v>
      </c>
      <c r="T47" s="185" t="s">
        <v>79</v>
      </c>
      <c r="U47" s="201"/>
    </row>
    <row r="48" spans="1:21" s="49" customFormat="1" ht="54" customHeight="1">
      <c r="A48" s="50">
        <v>32</v>
      </c>
      <c r="B48" s="50">
        <v>803</v>
      </c>
      <c r="C48" s="50">
        <v>1002</v>
      </c>
      <c r="D48" s="51" t="s">
        <v>71</v>
      </c>
      <c r="E48" s="50">
        <v>244</v>
      </c>
      <c r="F48" s="51" t="s">
        <v>72</v>
      </c>
      <c r="G48" s="52" t="s">
        <v>118</v>
      </c>
      <c r="H48" s="70">
        <v>226</v>
      </c>
      <c r="I48" s="188" t="s">
        <v>119</v>
      </c>
      <c r="J48" s="188" t="s">
        <v>74</v>
      </c>
      <c r="K48" s="188">
        <v>876</v>
      </c>
      <c r="L48" s="188" t="s">
        <v>87</v>
      </c>
      <c r="M48" s="71">
        <v>41</v>
      </c>
      <c r="N48" s="50">
        <v>47419000000</v>
      </c>
      <c r="O48" s="21" t="s">
        <v>76</v>
      </c>
      <c r="P48" s="179">
        <v>145000</v>
      </c>
      <c r="Q48" s="54" t="s">
        <v>310</v>
      </c>
      <c r="R48" s="54" t="s">
        <v>306</v>
      </c>
      <c r="S48" s="55" t="s">
        <v>107</v>
      </c>
      <c r="T48" s="185" t="s">
        <v>114</v>
      </c>
      <c r="U48" s="203">
        <v>145000</v>
      </c>
    </row>
    <row r="49" spans="1:21" s="49" customFormat="1" ht="24">
      <c r="A49" s="178">
        <v>33</v>
      </c>
      <c r="B49" s="50">
        <v>803</v>
      </c>
      <c r="C49" s="50">
        <v>1002</v>
      </c>
      <c r="D49" s="51" t="s">
        <v>71</v>
      </c>
      <c r="E49" s="50">
        <v>244</v>
      </c>
      <c r="F49" s="51" t="s">
        <v>72</v>
      </c>
      <c r="G49" s="52"/>
      <c r="H49" s="70">
        <v>226</v>
      </c>
      <c r="I49" s="188" t="s">
        <v>120</v>
      </c>
      <c r="J49" s="188" t="s">
        <v>74</v>
      </c>
      <c r="K49" s="195">
        <v>362</v>
      </c>
      <c r="L49" s="195" t="s">
        <v>92</v>
      </c>
      <c r="M49" s="59">
        <v>12</v>
      </c>
      <c r="N49" s="50">
        <v>47419000000</v>
      </c>
      <c r="O49" s="21" t="s">
        <v>76</v>
      </c>
      <c r="P49" s="179">
        <v>30000</v>
      </c>
      <c r="Q49" s="54" t="s">
        <v>93</v>
      </c>
      <c r="R49" s="54" t="s">
        <v>77</v>
      </c>
      <c r="S49" s="21" t="s">
        <v>88</v>
      </c>
      <c r="T49" s="185" t="s">
        <v>79</v>
      </c>
      <c r="U49" s="48"/>
    </row>
    <row r="50" spans="1:22" s="49" customFormat="1" ht="45.75" customHeight="1">
      <c r="A50" s="178">
        <v>35</v>
      </c>
      <c r="B50" s="50">
        <v>803</v>
      </c>
      <c r="C50" s="50">
        <v>1002</v>
      </c>
      <c r="D50" s="51" t="s">
        <v>71</v>
      </c>
      <c r="E50" s="50">
        <v>244</v>
      </c>
      <c r="F50" s="51" t="s">
        <v>72</v>
      </c>
      <c r="G50" s="52"/>
      <c r="H50" s="70">
        <v>226</v>
      </c>
      <c r="I50" s="188" t="s">
        <v>121</v>
      </c>
      <c r="J50" s="188" t="s">
        <v>322</v>
      </c>
      <c r="K50" s="188">
        <v>876</v>
      </c>
      <c r="L50" s="188" t="s">
        <v>87</v>
      </c>
      <c r="M50" s="71">
        <v>1</v>
      </c>
      <c r="N50" s="50">
        <v>47419000000</v>
      </c>
      <c r="O50" s="21" t="s">
        <v>76</v>
      </c>
      <c r="P50" s="179">
        <v>52000</v>
      </c>
      <c r="Q50" s="54" t="s">
        <v>311</v>
      </c>
      <c r="R50" s="54" t="s">
        <v>313</v>
      </c>
      <c r="S50" s="21" t="s">
        <v>88</v>
      </c>
      <c r="T50" s="185" t="s">
        <v>79</v>
      </c>
      <c r="U50" s="48"/>
      <c r="V50" s="7"/>
    </row>
    <row r="51" spans="1:21" s="49" customFormat="1" ht="41.25" customHeight="1">
      <c r="A51" s="178">
        <v>37</v>
      </c>
      <c r="B51" s="50">
        <v>803</v>
      </c>
      <c r="C51" s="50">
        <v>1002</v>
      </c>
      <c r="D51" s="51" t="s">
        <v>71</v>
      </c>
      <c r="E51" s="50">
        <v>244</v>
      </c>
      <c r="F51" s="51" t="s">
        <v>72</v>
      </c>
      <c r="G51" s="52"/>
      <c r="H51" s="70">
        <v>226</v>
      </c>
      <c r="I51" s="188" t="s">
        <v>123</v>
      </c>
      <c r="J51" s="188" t="s">
        <v>74</v>
      </c>
      <c r="K51" s="188">
        <v>876</v>
      </c>
      <c r="L51" s="188" t="s">
        <v>87</v>
      </c>
      <c r="M51" s="71">
        <v>6</v>
      </c>
      <c r="N51" s="50">
        <v>47419000000</v>
      </c>
      <c r="O51" s="21" t="s">
        <v>76</v>
      </c>
      <c r="P51" s="179">
        <v>15000</v>
      </c>
      <c r="Q51" s="54" t="s">
        <v>311</v>
      </c>
      <c r="R51" s="54" t="s">
        <v>306</v>
      </c>
      <c r="S51" s="21" t="s">
        <v>88</v>
      </c>
      <c r="T51" s="185" t="s">
        <v>79</v>
      </c>
      <c r="U51" s="48"/>
    </row>
    <row r="52" spans="1:21" s="49" customFormat="1" ht="24">
      <c r="A52" s="178">
        <v>41</v>
      </c>
      <c r="B52" s="50">
        <v>803</v>
      </c>
      <c r="C52" s="51" t="s">
        <v>125</v>
      </c>
      <c r="D52" s="109" t="s">
        <v>126</v>
      </c>
      <c r="E52" s="50">
        <v>244</v>
      </c>
      <c r="F52" s="51" t="s">
        <v>127</v>
      </c>
      <c r="G52" s="52"/>
      <c r="H52" s="70">
        <v>226</v>
      </c>
      <c r="I52" s="188" t="s">
        <v>128</v>
      </c>
      <c r="J52" s="188" t="s">
        <v>74</v>
      </c>
      <c r="K52" s="188">
        <v>876</v>
      </c>
      <c r="L52" s="188" t="s">
        <v>87</v>
      </c>
      <c r="M52" s="71">
        <v>15</v>
      </c>
      <c r="N52" s="50">
        <v>47419000000</v>
      </c>
      <c r="O52" s="21" t="s">
        <v>76</v>
      </c>
      <c r="P52" s="179">
        <f>200000-49000</f>
        <v>151000</v>
      </c>
      <c r="Q52" s="54" t="s">
        <v>309</v>
      </c>
      <c r="R52" s="54" t="s">
        <v>306</v>
      </c>
      <c r="S52" s="21" t="s">
        <v>88</v>
      </c>
      <c r="T52" s="185" t="s">
        <v>79</v>
      </c>
      <c r="U52" s="48"/>
    </row>
    <row r="53" spans="1:21" s="49" customFormat="1" ht="24">
      <c r="A53" s="178">
        <v>42</v>
      </c>
      <c r="B53" s="50">
        <v>803</v>
      </c>
      <c r="C53" s="50">
        <v>1002</v>
      </c>
      <c r="D53" s="51" t="s">
        <v>71</v>
      </c>
      <c r="E53" s="50">
        <v>244</v>
      </c>
      <c r="F53" s="51" t="s">
        <v>72</v>
      </c>
      <c r="G53" s="52"/>
      <c r="H53" s="70">
        <v>226</v>
      </c>
      <c r="I53" s="188" t="s">
        <v>129</v>
      </c>
      <c r="J53" s="188" t="s">
        <v>74</v>
      </c>
      <c r="K53" s="188">
        <v>876</v>
      </c>
      <c r="L53" s="188" t="s">
        <v>87</v>
      </c>
      <c r="M53" s="71">
        <v>15</v>
      </c>
      <c r="N53" s="50">
        <v>47419000000</v>
      </c>
      <c r="O53" s="21" t="s">
        <v>76</v>
      </c>
      <c r="P53" s="179">
        <v>2500</v>
      </c>
      <c r="Q53" s="54" t="s">
        <v>309</v>
      </c>
      <c r="R53" s="54" t="s">
        <v>306</v>
      </c>
      <c r="S53" s="21" t="s">
        <v>88</v>
      </c>
      <c r="T53" s="185" t="s">
        <v>79</v>
      </c>
      <c r="U53" s="48"/>
    </row>
    <row r="54" spans="1:21" s="49" customFormat="1" ht="42" customHeight="1">
      <c r="A54" s="178">
        <v>43</v>
      </c>
      <c r="B54" s="50">
        <v>803</v>
      </c>
      <c r="C54" s="50">
        <v>1002</v>
      </c>
      <c r="D54" s="51" t="s">
        <v>71</v>
      </c>
      <c r="E54" s="50">
        <v>244</v>
      </c>
      <c r="F54" s="51" t="s">
        <v>72</v>
      </c>
      <c r="G54" s="52"/>
      <c r="H54" s="70">
        <v>226</v>
      </c>
      <c r="I54" s="188" t="s">
        <v>130</v>
      </c>
      <c r="J54" s="188" t="s">
        <v>74</v>
      </c>
      <c r="K54" s="195">
        <v>362</v>
      </c>
      <c r="L54" s="195" t="s">
        <v>92</v>
      </c>
      <c r="M54" s="59">
        <v>4</v>
      </c>
      <c r="N54" s="50">
        <v>47419000000</v>
      </c>
      <c r="O54" s="21" t="s">
        <v>76</v>
      </c>
      <c r="P54" s="179">
        <v>30000</v>
      </c>
      <c r="Q54" s="54" t="s">
        <v>310</v>
      </c>
      <c r="R54" s="54" t="s">
        <v>306</v>
      </c>
      <c r="S54" s="21" t="s">
        <v>88</v>
      </c>
      <c r="T54" s="185" t="s">
        <v>79</v>
      </c>
      <c r="U54" s="48"/>
    </row>
    <row r="55" spans="1:21" s="49" customFormat="1" ht="24">
      <c r="A55" s="178">
        <v>44</v>
      </c>
      <c r="B55" s="50">
        <v>803</v>
      </c>
      <c r="C55" s="50">
        <v>1002</v>
      </c>
      <c r="D55" s="51" t="s">
        <v>71</v>
      </c>
      <c r="E55" s="50">
        <v>244</v>
      </c>
      <c r="F55" s="51" t="s">
        <v>72</v>
      </c>
      <c r="G55" s="52"/>
      <c r="H55" s="70">
        <v>226</v>
      </c>
      <c r="I55" s="21" t="s">
        <v>131</v>
      </c>
      <c r="J55" s="21" t="s">
        <v>74</v>
      </c>
      <c r="K55" s="21">
        <v>876</v>
      </c>
      <c r="L55" s="21" t="s">
        <v>87</v>
      </c>
      <c r="M55" s="59">
        <v>2</v>
      </c>
      <c r="N55" s="50">
        <v>47419000000</v>
      </c>
      <c r="O55" s="21" t="s">
        <v>76</v>
      </c>
      <c r="P55" s="179">
        <v>2000</v>
      </c>
      <c r="Q55" s="54" t="s">
        <v>311</v>
      </c>
      <c r="R55" s="54" t="s">
        <v>306</v>
      </c>
      <c r="S55" s="21" t="s">
        <v>88</v>
      </c>
      <c r="T55" s="50" t="s">
        <v>79</v>
      </c>
      <c r="U55" s="48"/>
    </row>
    <row r="56" spans="1:21" s="49" customFormat="1" ht="47.25" customHeight="1">
      <c r="A56" s="178">
        <v>45</v>
      </c>
      <c r="B56" s="50">
        <v>803</v>
      </c>
      <c r="C56" s="50">
        <v>1002</v>
      </c>
      <c r="D56" s="51" t="s">
        <v>71</v>
      </c>
      <c r="E56" s="50">
        <v>244</v>
      </c>
      <c r="F56" s="51" t="s">
        <v>72</v>
      </c>
      <c r="G56" s="52"/>
      <c r="H56" s="70">
        <v>226</v>
      </c>
      <c r="I56" s="188" t="s">
        <v>132</v>
      </c>
      <c r="J56" s="188" t="s">
        <v>133</v>
      </c>
      <c r="K56" s="188">
        <v>876</v>
      </c>
      <c r="L56" s="188" t="s">
        <v>87</v>
      </c>
      <c r="M56" s="71">
        <v>3</v>
      </c>
      <c r="N56" s="50">
        <v>47419000000</v>
      </c>
      <c r="O56" s="21" t="s">
        <v>76</v>
      </c>
      <c r="P56" s="179">
        <v>10000</v>
      </c>
      <c r="Q56" s="54" t="s">
        <v>312</v>
      </c>
      <c r="R56" s="54" t="s">
        <v>306</v>
      </c>
      <c r="S56" s="21" t="s">
        <v>88</v>
      </c>
      <c r="T56" s="50" t="s">
        <v>79</v>
      </c>
      <c r="U56" s="48"/>
    </row>
    <row r="57" spans="1:21" s="49" customFormat="1" ht="47.25" customHeight="1">
      <c r="A57" s="178">
        <v>45</v>
      </c>
      <c r="B57" s="50">
        <v>803</v>
      </c>
      <c r="C57" s="50">
        <v>1002</v>
      </c>
      <c r="D57" s="51" t="s">
        <v>71</v>
      </c>
      <c r="E57" s="50">
        <v>244</v>
      </c>
      <c r="F57" s="51" t="s">
        <v>72</v>
      </c>
      <c r="G57" s="52"/>
      <c r="H57" s="70">
        <v>226</v>
      </c>
      <c r="I57" s="190" t="s">
        <v>320</v>
      </c>
      <c r="J57" s="190" t="s">
        <v>320</v>
      </c>
      <c r="K57" s="190">
        <v>876</v>
      </c>
      <c r="L57" s="190" t="s">
        <v>87</v>
      </c>
      <c r="M57" s="71">
        <v>1000</v>
      </c>
      <c r="N57" s="50">
        <v>47419000000</v>
      </c>
      <c r="O57" s="21" t="s">
        <v>76</v>
      </c>
      <c r="P57" s="179">
        <v>10000</v>
      </c>
      <c r="Q57" s="54" t="s">
        <v>312</v>
      </c>
      <c r="R57" s="54" t="s">
        <v>306</v>
      </c>
      <c r="S57" s="21" t="s">
        <v>88</v>
      </c>
      <c r="T57" s="185" t="s">
        <v>79</v>
      </c>
      <c r="U57" s="48"/>
    </row>
    <row r="58" spans="1:21" s="49" customFormat="1" ht="36">
      <c r="A58" s="178">
        <v>36</v>
      </c>
      <c r="B58" s="50">
        <v>803</v>
      </c>
      <c r="C58" s="50">
        <v>1002</v>
      </c>
      <c r="D58" s="51" t="s">
        <v>71</v>
      </c>
      <c r="E58" s="50">
        <v>244</v>
      </c>
      <c r="F58" s="51" t="s">
        <v>72</v>
      </c>
      <c r="G58" s="52"/>
      <c r="H58" s="70">
        <v>227</v>
      </c>
      <c r="I58" s="188" t="s">
        <v>122</v>
      </c>
      <c r="J58" s="188" t="s">
        <v>74</v>
      </c>
      <c r="K58" s="188">
        <v>876</v>
      </c>
      <c r="L58" s="188" t="s">
        <v>87</v>
      </c>
      <c r="M58" s="66">
        <v>1</v>
      </c>
      <c r="N58" s="50">
        <v>47419000000</v>
      </c>
      <c r="O58" s="21" t="s">
        <v>76</v>
      </c>
      <c r="P58" s="179">
        <v>5500</v>
      </c>
      <c r="Q58" s="54" t="s">
        <v>312</v>
      </c>
      <c r="R58" s="54" t="s">
        <v>306</v>
      </c>
      <c r="S58" s="21" t="s">
        <v>88</v>
      </c>
      <c r="T58" s="185" t="s">
        <v>79</v>
      </c>
      <c r="U58" s="48"/>
    </row>
    <row r="59" spans="1:21" s="49" customFormat="1" ht="41.25" customHeight="1">
      <c r="A59" s="178">
        <v>47</v>
      </c>
      <c r="B59" s="50">
        <v>803</v>
      </c>
      <c r="C59" s="51" t="s">
        <v>125</v>
      </c>
      <c r="D59" s="109" t="s">
        <v>126</v>
      </c>
      <c r="E59" s="50">
        <v>244</v>
      </c>
      <c r="F59" s="51" t="s">
        <v>127</v>
      </c>
      <c r="G59" s="21"/>
      <c r="H59" s="72">
        <v>310</v>
      </c>
      <c r="I59" s="21" t="s">
        <v>135</v>
      </c>
      <c r="J59" s="21" t="s">
        <v>134</v>
      </c>
      <c r="K59" s="21">
        <v>796</v>
      </c>
      <c r="L59" s="21" t="s">
        <v>100</v>
      </c>
      <c r="M59" s="59">
        <v>34</v>
      </c>
      <c r="N59" s="50">
        <v>47419000000</v>
      </c>
      <c r="O59" s="21" t="s">
        <v>76</v>
      </c>
      <c r="P59" s="179">
        <f>218100+4674</f>
        <v>222774</v>
      </c>
      <c r="Q59" s="54" t="s">
        <v>312</v>
      </c>
      <c r="R59" s="54" t="s">
        <v>314</v>
      </c>
      <c r="S59" s="55" t="s">
        <v>107</v>
      </c>
      <c r="T59" s="50" t="s">
        <v>114</v>
      </c>
      <c r="U59" s="189">
        <f>P59</f>
        <v>222774</v>
      </c>
    </row>
    <row r="60" spans="1:21" s="49" customFormat="1" ht="51.75" customHeight="1">
      <c r="A60" s="50">
        <v>52</v>
      </c>
      <c r="B60" s="50">
        <v>803</v>
      </c>
      <c r="C60" s="50">
        <v>1002</v>
      </c>
      <c r="D60" s="51" t="s">
        <v>71</v>
      </c>
      <c r="E60" s="50">
        <v>244</v>
      </c>
      <c r="F60" s="51" t="s">
        <v>72</v>
      </c>
      <c r="G60" s="52"/>
      <c r="H60" s="63">
        <v>340</v>
      </c>
      <c r="I60" s="188" t="s">
        <v>137</v>
      </c>
      <c r="J60" s="188" t="s">
        <v>74</v>
      </c>
      <c r="K60" s="197">
        <v>112</v>
      </c>
      <c r="L60" s="188" t="s">
        <v>138</v>
      </c>
      <c r="M60" s="71">
        <v>300</v>
      </c>
      <c r="N60" s="50">
        <v>47419000000</v>
      </c>
      <c r="O60" s="21" t="s">
        <v>76</v>
      </c>
      <c r="P60" s="179">
        <v>12000</v>
      </c>
      <c r="Q60" s="132" t="s">
        <v>77</v>
      </c>
      <c r="R60" s="54" t="s">
        <v>310</v>
      </c>
      <c r="S60" s="21" t="s">
        <v>88</v>
      </c>
      <c r="T60" s="185" t="s">
        <v>79</v>
      </c>
      <c r="U60" s="189"/>
    </row>
    <row r="61" spans="1:21" s="49" customFormat="1" ht="51.75" customHeight="1">
      <c r="A61" s="50">
        <v>52</v>
      </c>
      <c r="B61" s="50">
        <v>803</v>
      </c>
      <c r="C61" s="50">
        <v>1002</v>
      </c>
      <c r="D61" s="51" t="s">
        <v>71</v>
      </c>
      <c r="E61" s="50">
        <v>244</v>
      </c>
      <c r="F61" s="51" t="s">
        <v>72</v>
      </c>
      <c r="G61" s="52"/>
      <c r="H61" s="63">
        <v>340</v>
      </c>
      <c r="I61" s="188" t="s">
        <v>137</v>
      </c>
      <c r="J61" s="188" t="s">
        <v>74</v>
      </c>
      <c r="K61" s="197">
        <v>112</v>
      </c>
      <c r="L61" s="188" t="s">
        <v>138</v>
      </c>
      <c r="M61" s="71">
        <f>4000-M60</f>
        <v>3700</v>
      </c>
      <c r="N61" s="50">
        <v>47419000000</v>
      </c>
      <c r="O61" s="21" t="s">
        <v>76</v>
      </c>
      <c r="P61" s="179">
        <f>194600-P60</f>
        <v>182600</v>
      </c>
      <c r="Q61" s="132" t="s">
        <v>310</v>
      </c>
      <c r="R61" s="54" t="s">
        <v>306</v>
      </c>
      <c r="S61" s="55" t="s">
        <v>107</v>
      </c>
      <c r="T61" s="185" t="s">
        <v>114</v>
      </c>
      <c r="U61" s="189">
        <f>P61</f>
        <v>182600</v>
      </c>
    </row>
    <row r="62" spans="1:21" s="49" customFormat="1" ht="42" customHeight="1">
      <c r="A62" s="178">
        <v>54</v>
      </c>
      <c r="B62" s="50">
        <v>803</v>
      </c>
      <c r="C62" s="50">
        <v>1002</v>
      </c>
      <c r="D62" s="51" t="s">
        <v>71</v>
      </c>
      <c r="E62" s="50">
        <v>244</v>
      </c>
      <c r="F62" s="51" t="s">
        <v>72</v>
      </c>
      <c r="G62" s="54"/>
      <c r="H62" s="73" t="s">
        <v>139</v>
      </c>
      <c r="I62" s="188" t="s">
        <v>140</v>
      </c>
      <c r="J62" s="188" t="s">
        <v>141</v>
      </c>
      <c r="K62" s="188">
        <v>797</v>
      </c>
      <c r="L62" s="188" t="s">
        <v>100</v>
      </c>
      <c r="M62" s="54" t="s">
        <v>365</v>
      </c>
      <c r="N62" s="50">
        <v>47419000000</v>
      </c>
      <c r="O62" s="21" t="s">
        <v>76</v>
      </c>
      <c r="P62" s="179">
        <f>141000+25000</f>
        <v>166000</v>
      </c>
      <c r="Q62" s="54" t="s">
        <v>311</v>
      </c>
      <c r="R62" s="54" t="s">
        <v>306</v>
      </c>
      <c r="S62" s="55" t="s">
        <v>107</v>
      </c>
      <c r="T62" s="185" t="s">
        <v>114</v>
      </c>
      <c r="U62" s="189">
        <f>P62</f>
        <v>166000</v>
      </c>
    </row>
    <row r="63" spans="1:21" s="49" customFormat="1" ht="24">
      <c r="A63" s="178">
        <v>55</v>
      </c>
      <c r="B63" s="50">
        <v>803</v>
      </c>
      <c r="C63" s="50">
        <v>1002</v>
      </c>
      <c r="D63" s="51" t="s">
        <v>71</v>
      </c>
      <c r="E63" s="50">
        <v>244</v>
      </c>
      <c r="F63" s="51" t="s">
        <v>72</v>
      </c>
      <c r="G63" s="52"/>
      <c r="H63" s="63">
        <v>340</v>
      </c>
      <c r="I63" s="188" t="s">
        <v>142</v>
      </c>
      <c r="J63" s="188" t="s">
        <v>142</v>
      </c>
      <c r="K63" s="188">
        <v>796</v>
      </c>
      <c r="L63" s="188" t="s">
        <v>100</v>
      </c>
      <c r="M63" s="56">
        <v>100</v>
      </c>
      <c r="N63" s="50">
        <v>47419000000</v>
      </c>
      <c r="O63" s="21" t="s">
        <v>76</v>
      </c>
      <c r="P63" s="179">
        <v>54000</v>
      </c>
      <c r="Q63" s="54" t="s">
        <v>311</v>
      </c>
      <c r="R63" s="54" t="s">
        <v>306</v>
      </c>
      <c r="S63" s="21" t="s">
        <v>88</v>
      </c>
      <c r="T63" s="185" t="s">
        <v>79</v>
      </c>
      <c r="U63" s="57"/>
    </row>
    <row r="64" spans="1:21" s="49" customFormat="1" ht="36">
      <c r="A64" s="178">
        <v>56</v>
      </c>
      <c r="B64" s="50">
        <v>803</v>
      </c>
      <c r="C64" s="50">
        <v>1002</v>
      </c>
      <c r="D64" s="51" t="s">
        <v>71</v>
      </c>
      <c r="E64" s="50">
        <v>244</v>
      </c>
      <c r="F64" s="51" t="s">
        <v>72</v>
      </c>
      <c r="G64" s="52"/>
      <c r="H64" s="63">
        <v>340</v>
      </c>
      <c r="I64" s="188" t="s">
        <v>143</v>
      </c>
      <c r="J64" s="188" t="s">
        <v>144</v>
      </c>
      <c r="K64" s="188">
        <v>796</v>
      </c>
      <c r="L64" s="188" t="s">
        <v>100</v>
      </c>
      <c r="M64" s="56">
        <v>100</v>
      </c>
      <c r="N64" s="50">
        <v>47419000000</v>
      </c>
      <c r="O64" s="21" t="s">
        <v>76</v>
      </c>
      <c r="P64" s="179">
        <v>36000</v>
      </c>
      <c r="Q64" s="54" t="s">
        <v>311</v>
      </c>
      <c r="R64" s="54" t="s">
        <v>306</v>
      </c>
      <c r="S64" s="21" t="s">
        <v>88</v>
      </c>
      <c r="T64" s="185" t="s">
        <v>79</v>
      </c>
      <c r="U64" s="48"/>
    </row>
    <row r="65" spans="1:22" s="49" customFormat="1" ht="36">
      <c r="A65" s="178">
        <v>57</v>
      </c>
      <c r="B65" s="50">
        <v>803</v>
      </c>
      <c r="C65" s="50">
        <v>1002</v>
      </c>
      <c r="D65" s="51" t="s">
        <v>71</v>
      </c>
      <c r="E65" s="50">
        <v>244</v>
      </c>
      <c r="F65" s="51" t="s">
        <v>72</v>
      </c>
      <c r="G65" s="52"/>
      <c r="H65" s="63">
        <v>340</v>
      </c>
      <c r="I65" s="188" t="s">
        <v>145</v>
      </c>
      <c r="J65" s="188" t="s">
        <v>145</v>
      </c>
      <c r="K65" s="197">
        <v>113</v>
      </c>
      <c r="L65" s="188" t="s">
        <v>138</v>
      </c>
      <c r="M65" s="74">
        <v>66.5</v>
      </c>
      <c r="N65" s="50">
        <v>47419000000</v>
      </c>
      <c r="O65" s="21" t="s">
        <v>76</v>
      </c>
      <c r="P65" s="179">
        <v>8000</v>
      </c>
      <c r="Q65" s="54" t="s">
        <v>310</v>
      </c>
      <c r="R65" s="54" t="s">
        <v>306</v>
      </c>
      <c r="S65" s="21" t="s">
        <v>88</v>
      </c>
      <c r="T65" s="185" t="s">
        <v>79</v>
      </c>
      <c r="U65" s="48"/>
      <c r="V65" s="75"/>
    </row>
    <row r="66" spans="1:21" s="49" customFormat="1" ht="36">
      <c r="A66" s="178">
        <v>59</v>
      </c>
      <c r="B66" s="50">
        <v>803</v>
      </c>
      <c r="C66" s="50">
        <v>1002</v>
      </c>
      <c r="D66" s="51" t="s">
        <v>71</v>
      </c>
      <c r="E66" s="50">
        <v>244</v>
      </c>
      <c r="F66" s="51" t="s">
        <v>72</v>
      </c>
      <c r="G66" s="52"/>
      <c r="H66" s="63">
        <v>340</v>
      </c>
      <c r="I66" s="188" t="s">
        <v>147</v>
      </c>
      <c r="J66" s="188" t="s">
        <v>148</v>
      </c>
      <c r="K66" s="188">
        <v>796</v>
      </c>
      <c r="L66" s="188" t="s">
        <v>100</v>
      </c>
      <c r="M66" s="74">
        <v>56</v>
      </c>
      <c r="N66" s="50">
        <v>47419000000</v>
      </c>
      <c r="O66" s="21" t="s">
        <v>76</v>
      </c>
      <c r="P66" s="179">
        <v>50000</v>
      </c>
      <c r="Q66" s="54" t="s">
        <v>311</v>
      </c>
      <c r="R66" s="54" t="s">
        <v>306</v>
      </c>
      <c r="S66" s="21" t="s">
        <v>88</v>
      </c>
      <c r="T66" s="185" t="s">
        <v>79</v>
      </c>
      <c r="U66" s="48"/>
    </row>
    <row r="67" spans="1:21" s="49" customFormat="1" ht="24">
      <c r="A67" s="178">
        <v>58</v>
      </c>
      <c r="B67" s="50">
        <v>803</v>
      </c>
      <c r="C67" s="50">
        <v>1002</v>
      </c>
      <c r="D67" s="51" t="s">
        <v>71</v>
      </c>
      <c r="E67" s="50">
        <v>244</v>
      </c>
      <c r="F67" s="51" t="s">
        <v>72</v>
      </c>
      <c r="G67" s="52"/>
      <c r="H67" s="63">
        <v>340</v>
      </c>
      <c r="I67" s="21" t="s">
        <v>146</v>
      </c>
      <c r="J67" s="21" t="s">
        <v>146</v>
      </c>
      <c r="K67" s="21">
        <v>796</v>
      </c>
      <c r="L67" s="21" t="s">
        <v>100</v>
      </c>
      <c r="M67" s="74">
        <v>85</v>
      </c>
      <c r="N67" s="50">
        <v>47419000000</v>
      </c>
      <c r="O67" s="21" t="s">
        <v>76</v>
      </c>
      <c r="P67" s="179">
        <v>20000</v>
      </c>
      <c r="Q67" s="54" t="s">
        <v>311</v>
      </c>
      <c r="R67" s="54" t="s">
        <v>306</v>
      </c>
      <c r="S67" s="21" t="s">
        <v>88</v>
      </c>
      <c r="T67" s="185" t="s">
        <v>79</v>
      </c>
      <c r="U67" s="48"/>
    </row>
    <row r="68" spans="1:21" s="49" customFormat="1" ht="24">
      <c r="A68" s="178">
        <v>60</v>
      </c>
      <c r="B68" s="50">
        <v>803</v>
      </c>
      <c r="C68" s="50">
        <v>1002</v>
      </c>
      <c r="D68" s="51" t="s">
        <v>71</v>
      </c>
      <c r="E68" s="50">
        <v>244</v>
      </c>
      <c r="F68" s="51" t="s">
        <v>72</v>
      </c>
      <c r="G68" s="52"/>
      <c r="H68" s="63">
        <v>340</v>
      </c>
      <c r="I68" s="188" t="s">
        <v>149</v>
      </c>
      <c r="J68" s="188" t="s">
        <v>150</v>
      </c>
      <c r="K68" s="188">
        <v>796</v>
      </c>
      <c r="L68" s="188" t="s">
        <v>100</v>
      </c>
      <c r="M68" s="74">
        <v>1946</v>
      </c>
      <c r="N68" s="50">
        <v>47419000000</v>
      </c>
      <c r="O68" s="21" t="s">
        <v>76</v>
      </c>
      <c r="P68" s="179">
        <v>35000</v>
      </c>
      <c r="Q68" s="54" t="s">
        <v>311</v>
      </c>
      <c r="R68" s="54" t="s">
        <v>306</v>
      </c>
      <c r="S68" s="21" t="s">
        <v>88</v>
      </c>
      <c r="T68" s="185" t="s">
        <v>79</v>
      </c>
      <c r="U68" s="48"/>
    </row>
    <row r="69" spans="1:21" s="49" customFormat="1" ht="37.5" customHeight="1">
      <c r="A69" s="178">
        <v>61</v>
      </c>
      <c r="B69" s="50">
        <v>803</v>
      </c>
      <c r="C69" s="50">
        <v>1002</v>
      </c>
      <c r="D69" s="51" t="s">
        <v>71</v>
      </c>
      <c r="E69" s="50">
        <v>244</v>
      </c>
      <c r="F69" s="51" t="s">
        <v>72</v>
      </c>
      <c r="G69" s="52"/>
      <c r="H69" s="63">
        <v>340</v>
      </c>
      <c r="I69" s="188" t="s">
        <v>151</v>
      </c>
      <c r="J69" s="188" t="s">
        <v>152</v>
      </c>
      <c r="K69" s="188">
        <v>797</v>
      </c>
      <c r="L69" s="188" t="s">
        <v>100</v>
      </c>
      <c r="M69" s="74">
        <v>1946</v>
      </c>
      <c r="N69" s="50">
        <v>47419000000</v>
      </c>
      <c r="O69" s="21" t="s">
        <v>76</v>
      </c>
      <c r="P69" s="179">
        <v>10000</v>
      </c>
      <c r="Q69" s="54" t="s">
        <v>310</v>
      </c>
      <c r="R69" s="54" t="s">
        <v>306</v>
      </c>
      <c r="S69" s="21" t="s">
        <v>88</v>
      </c>
      <c r="T69" s="185" t="s">
        <v>79</v>
      </c>
      <c r="U69" s="48"/>
    </row>
    <row r="70" spans="1:21" s="49" customFormat="1" ht="33" customHeight="1">
      <c r="A70" s="178">
        <v>62</v>
      </c>
      <c r="B70" s="50">
        <v>803</v>
      </c>
      <c r="C70" s="50">
        <v>1002</v>
      </c>
      <c r="D70" s="51" t="s">
        <v>71</v>
      </c>
      <c r="E70" s="50">
        <v>244</v>
      </c>
      <c r="F70" s="51" t="s">
        <v>72</v>
      </c>
      <c r="G70" s="52"/>
      <c r="H70" s="63">
        <v>340</v>
      </c>
      <c r="I70" s="188" t="s">
        <v>153</v>
      </c>
      <c r="J70" s="188" t="s">
        <v>154</v>
      </c>
      <c r="K70" s="188">
        <v>797</v>
      </c>
      <c r="L70" s="188" t="s">
        <v>100</v>
      </c>
      <c r="M70" s="74">
        <v>30</v>
      </c>
      <c r="N70" s="50">
        <v>47419000000</v>
      </c>
      <c r="O70" s="21" t="s">
        <v>76</v>
      </c>
      <c r="P70" s="179">
        <v>5000</v>
      </c>
      <c r="Q70" s="54" t="s">
        <v>311</v>
      </c>
      <c r="R70" s="54" t="s">
        <v>306</v>
      </c>
      <c r="S70" s="21" t="s">
        <v>88</v>
      </c>
      <c r="T70" s="185" t="s">
        <v>79</v>
      </c>
      <c r="U70" s="48"/>
    </row>
    <row r="71" spans="1:21" s="49" customFormat="1" ht="35.25" customHeight="1">
      <c r="A71" s="178">
        <v>63</v>
      </c>
      <c r="B71" s="50">
        <v>803</v>
      </c>
      <c r="C71" s="50">
        <v>1002</v>
      </c>
      <c r="D71" s="51" t="s">
        <v>71</v>
      </c>
      <c r="E71" s="50">
        <v>244</v>
      </c>
      <c r="F71" s="51" t="s">
        <v>72</v>
      </c>
      <c r="G71" s="52"/>
      <c r="H71" s="63">
        <v>340</v>
      </c>
      <c r="I71" s="188" t="s">
        <v>155</v>
      </c>
      <c r="J71" s="188" t="s">
        <v>156</v>
      </c>
      <c r="K71" s="188">
        <v>798</v>
      </c>
      <c r="L71" s="188" t="s">
        <v>100</v>
      </c>
      <c r="M71" s="74">
        <v>1946</v>
      </c>
      <c r="N71" s="50">
        <v>47419000000</v>
      </c>
      <c r="O71" s="21" t="s">
        <v>76</v>
      </c>
      <c r="P71" s="179">
        <v>80000</v>
      </c>
      <c r="Q71" s="54" t="s">
        <v>309</v>
      </c>
      <c r="R71" s="54" t="s">
        <v>306</v>
      </c>
      <c r="S71" s="21" t="s">
        <v>88</v>
      </c>
      <c r="T71" s="185" t="s">
        <v>79</v>
      </c>
      <c r="U71" s="48"/>
    </row>
    <row r="72" spans="1:21" s="49" customFormat="1" ht="36">
      <c r="A72" s="178">
        <v>64</v>
      </c>
      <c r="B72" s="50">
        <v>803</v>
      </c>
      <c r="C72" s="50">
        <v>1002</v>
      </c>
      <c r="D72" s="51" t="s">
        <v>71</v>
      </c>
      <c r="E72" s="50">
        <v>244</v>
      </c>
      <c r="F72" s="51" t="s">
        <v>72</v>
      </c>
      <c r="G72" s="52"/>
      <c r="H72" s="63">
        <v>340</v>
      </c>
      <c r="I72" s="188" t="s">
        <v>157</v>
      </c>
      <c r="J72" s="188" t="s">
        <v>157</v>
      </c>
      <c r="K72" s="188">
        <v>796</v>
      </c>
      <c r="L72" s="188" t="s">
        <v>100</v>
      </c>
      <c r="M72" s="74">
        <v>40</v>
      </c>
      <c r="N72" s="50">
        <v>47419000000</v>
      </c>
      <c r="O72" s="21" t="s">
        <v>76</v>
      </c>
      <c r="P72" s="179">
        <v>8000</v>
      </c>
      <c r="Q72" s="54" t="s">
        <v>309</v>
      </c>
      <c r="R72" s="54" t="s">
        <v>306</v>
      </c>
      <c r="S72" s="21" t="s">
        <v>88</v>
      </c>
      <c r="T72" s="185" t="s">
        <v>79</v>
      </c>
      <c r="U72" s="48"/>
    </row>
    <row r="73" spans="1:22" s="49" customFormat="1" ht="24">
      <c r="A73" s="178">
        <v>65</v>
      </c>
      <c r="B73" s="50">
        <v>803</v>
      </c>
      <c r="C73" s="50">
        <v>1002</v>
      </c>
      <c r="D73" s="51" t="s">
        <v>71</v>
      </c>
      <c r="E73" s="50">
        <v>244</v>
      </c>
      <c r="F73" s="51" t="s">
        <v>72</v>
      </c>
      <c r="G73" s="52"/>
      <c r="H73" s="63">
        <v>340</v>
      </c>
      <c r="I73" s="190" t="s">
        <v>158</v>
      </c>
      <c r="J73" s="190" t="s">
        <v>159</v>
      </c>
      <c r="K73" s="190">
        <v>796</v>
      </c>
      <c r="L73" s="190" t="s">
        <v>100</v>
      </c>
      <c r="M73" s="191">
        <v>1000</v>
      </c>
      <c r="N73" s="192">
        <v>47419000000</v>
      </c>
      <c r="O73" s="190" t="s">
        <v>76</v>
      </c>
      <c r="P73" s="179">
        <v>24000</v>
      </c>
      <c r="Q73" s="54" t="s">
        <v>309</v>
      </c>
      <c r="R73" s="54" t="s">
        <v>306</v>
      </c>
      <c r="S73" s="21" t="s">
        <v>88</v>
      </c>
      <c r="T73" s="185" t="s">
        <v>79</v>
      </c>
      <c r="U73" s="48"/>
      <c r="V73" s="75"/>
    </row>
    <row r="74" spans="1:21" s="49" customFormat="1" ht="24">
      <c r="A74" s="178">
        <v>66</v>
      </c>
      <c r="B74" s="50">
        <v>803</v>
      </c>
      <c r="C74" s="50">
        <v>1002</v>
      </c>
      <c r="D74" s="51" t="s">
        <v>71</v>
      </c>
      <c r="E74" s="50">
        <v>244</v>
      </c>
      <c r="F74" s="51" t="s">
        <v>72</v>
      </c>
      <c r="G74" s="52"/>
      <c r="H74" s="63">
        <v>340</v>
      </c>
      <c r="I74" s="188" t="s">
        <v>160</v>
      </c>
      <c r="J74" s="188" t="s">
        <v>74</v>
      </c>
      <c r="K74" s="188">
        <v>113</v>
      </c>
      <c r="L74" s="188" t="s">
        <v>85</v>
      </c>
      <c r="M74" s="56">
        <v>807</v>
      </c>
      <c r="N74" s="50">
        <v>47419000000</v>
      </c>
      <c r="O74" s="21" t="s">
        <v>76</v>
      </c>
      <c r="P74" s="179">
        <v>25000</v>
      </c>
      <c r="Q74" s="54" t="s">
        <v>310</v>
      </c>
      <c r="R74" s="54" t="s">
        <v>306</v>
      </c>
      <c r="S74" s="21" t="s">
        <v>88</v>
      </c>
      <c r="T74" s="185" t="s">
        <v>79</v>
      </c>
      <c r="U74" s="57"/>
    </row>
    <row r="75" spans="1:21" s="49" customFormat="1" ht="29.25" customHeight="1">
      <c r="A75" s="178">
        <v>67</v>
      </c>
      <c r="B75" s="50">
        <v>803</v>
      </c>
      <c r="C75" s="50">
        <v>1002</v>
      </c>
      <c r="D75" s="51" t="s">
        <v>71</v>
      </c>
      <c r="E75" s="50">
        <v>244</v>
      </c>
      <c r="F75" s="51" t="s">
        <v>72</v>
      </c>
      <c r="G75" s="52"/>
      <c r="H75" s="63">
        <v>340</v>
      </c>
      <c r="I75" s="188" t="s">
        <v>158</v>
      </c>
      <c r="J75" s="188" t="s">
        <v>162</v>
      </c>
      <c r="K75" s="188">
        <v>799</v>
      </c>
      <c r="L75" s="188" t="s">
        <v>100</v>
      </c>
      <c r="M75" s="74">
        <v>1946</v>
      </c>
      <c r="N75" s="50">
        <v>47419000000</v>
      </c>
      <c r="O75" s="21" t="s">
        <v>76</v>
      </c>
      <c r="P75" s="179">
        <v>80000</v>
      </c>
      <c r="Q75" s="54" t="s">
        <v>309</v>
      </c>
      <c r="R75" s="54" t="s">
        <v>306</v>
      </c>
      <c r="S75" s="21" t="s">
        <v>88</v>
      </c>
      <c r="T75" s="185" t="s">
        <v>79</v>
      </c>
      <c r="U75" s="48"/>
    </row>
    <row r="76" spans="1:21" s="49" customFormat="1" ht="24">
      <c r="A76" s="178">
        <v>69</v>
      </c>
      <c r="B76" s="50">
        <v>803</v>
      </c>
      <c r="C76" s="51" t="s">
        <v>125</v>
      </c>
      <c r="D76" s="109" t="s">
        <v>126</v>
      </c>
      <c r="E76" s="51" t="s">
        <v>161</v>
      </c>
      <c r="F76" s="51" t="s">
        <v>127</v>
      </c>
      <c r="G76" s="52"/>
      <c r="H76" s="76">
        <v>290</v>
      </c>
      <c r="I76" s="190" t="s">
        <v>163</v>
      </c>
      <c r="J76" s="190" t="s">
        <v>74</v>
      </c>
      <c r="K76" s="192">
        <v>797</v>
      </c>
      <c r="L76" s="190" t="s">
        <v>100</v>
      </c>
      <c r="M76" s="193">
        <v>1</v>
      </c>
      <c r="N76" s="192">
        <v>47419000000</v>
      </c>
      <c r="O76" s="190" t="s">
        <v>76</v>
      </c>
      <c r="P76" s="179">
        <v>4500</v>
      </c>
      <c r="Q76" s="54" t="s">
        <v>313</v>
      </c>
      <c r="R76" s="54" t="s">
        <v>306</v>
      </c>
      <c r="S76" s="21" t="s">
        <v>88</v>
      </c>
      <c r="T76" s="185" t="s">
        <v>79</v>
      </c>
      <c r="U76" s="48"/>
    </row>
    <row r="77" spans="1:21" s="49" customFormat="1" ht="24">
      <c r="A77" s="178">
        <v>70</v>
      </c>
      <c r="B77" s="50">
        <v>803</v>
      </c>
      <c r="C77" s="51" t="s">
        <v>125</v>
      </c>
      <c r="D77" s="109" t="s">
        <v>126</v>
      </c>
      <c r="E77" s="51" t="s">
        <v>161</v>
      </c>
      <c r="F77" s="51" t="s">
        <v>127</v>
      </c>
      <c r="G77" s="52"/>
      <c r="H77" s="76">
        <v>290</v>
      </c>
      <c r="I77" s="190" t="s">
        <v>164</v>
      </c>
      <c r="J77" s="190" t="s">
        <v>74</v>
      </c>
      <c r="K77" s="192">
        <v>797</v>
      </c>
      <c r="L77" s="190" t="s">
        <v>100</v>
      </c>
      <c r="M77" s="193">
        <v>45</v>
      </c>
      <c r="N77" s="192">
        <v>47419000000</v>
      </c>
      <c r="O77" s="190" t="s">
        <v>76</v>
      </c>
      <c r="P77" s="179">
        <v>4500</v>
      </c>
      <c r="Q77" s="54" t="s">
        <v>313</v>
      </c>
      <c r="R77" s="54" t="s">
        <v>306</v>
      </c>
      <c r="S77" s="21" t="s">
        <v>88</v>
      </c>
      <c r="T77" s="185" t="s">
        <v>79</v>
      </c>
      <c r="U77" s="48"/>
    </row>
    <row r="78" spans="4:22" s="79" customFormat="1" ht="16.5" customHeight="1">
      <c r="D78" s="80"/>
      <c r="F78" s="80"/>
      <c r="G78" s="81"/>
      <c r="H78" s="81"/>
      <c r="I78" s="81" t="s">
        <v>175</v>
      </c>
      <c r="J78" s="81"/>
      <c r="K78" s="81"/>
      <c r="L78" s="81"/>
      <c r="M78" s="82"/>
      <c r="O78" s="81"/>
      <c r="P78" s="83">
        <f>SUM(P21:P77)</f>
        <v>5102241.39</v>
      </c>
      <c r="Q78" s="78" t="s">
        <v>165</v>
      </c>
      <c r="R78" s="78"/>
      <c r="S78" s="81"/>
      <c r="U78" s="83">
        <f>SUM(U21:U77)</f>
        <v>3783644.7199999997</v>
      </c>
      <c r="V78" s="79" t="s">
        <v>176</v>
      </c>
    </row>
    <row r="79" spans="11:66" ht="15">
      <c r="K79" s="44"/>
      <c r="P79" s="45">
        <v>5102241.39</v>
      </c>
      <c r="U79" s="84">
        <f>P78-U78</f>
        <v>1318596.67</v>
      </c>
      <c r="BG79" s="42"/>
      <c r="BH79" s="42"/>
      <c r="BI79" s="42"/>
      <c r="BJ79" s="42"/>
      <c r="BK79" s="42"/>
      <c r="BL79" s="42"/>
      <c r="BM79" s="42"/>
      <c r="BN79" s="42"/>
    </row>
    <row r="80" spans="6:16" ht="15.75">
      <c r="F80" s="85" t="s">
        <v>166</v>
      </c>
      <c r="G80" s="86"/>
      <c r="H80" s="86"/>
      <c r="I80" s="87" t="s">
        <v>167</v>
      </c>
      <c r="J80" s="88" t="s">
        <v>303</v>
      </c>
      <c r="K80" s="89"/>
      <c r="L80" s="89"/>
      <c r="M80" s="89"/>
      <c r="O80" s="39"/>
      <c r="P80" s="214">
        <f>P78-P79</f>
        <v>0</v>
      </c>
    </row>
    <row r="81" spans="6:20" ht="15.75">
      <c r="F81" s="285" t="s">
        <v>168</v>
      </c>
      <c r="G81" s="285"/>
      <c r="H81" s="285"/>
      <c r="I81" s="90">
        <f>P78</f>
        <v>5102241.39</v>
      </c>
      <c r="J81" s="91">
        <f>J82+J83+J84+J86+J85</f>
        <v>100.00000000000001</v>
      </c>
      <c r="K81" s="89"/>
      <c r="L81" s="89"/>
      <c r="M81" s="89"/>
      <c r="O81" s="39"/>
      <c r="T81" s="100">
        <f>P42+P48+P59+P61+P62</f>
        <v>1044843.6000000001</v>
      </c>
    </row>
    <row r="82" spans="6:21" ht="15.75">
      <c r="F82" s="282" t="s">
        <v>169</v>
      </c>
      <c r="G82" s="282"/>
      <c r="H82" s="282"/>
      <c r="I82" s="92">
        <f>P45</f>
        <v>1392000</v>
      </c>
      <c r="J82" s="91">
        <f>I82*100/I81</f>
        <v>27.282127473000646</v>
      </c>
      <c r="K82" s="89"/>
      <c r="L82" s="89"/>
      <c r="M82" s="89"/>
      <c r="O82" s="39"/>
      <c r="P82" s="93"/>
      <c r="Q82" s="94"/>
      <c r="R82" s="94"/>
      <c r="S82" s="93"/>
      <c r="U82" s="84"/>
    </row>
    <row r="83" spans="6:19" ht="15.75">
      <c r="F83" s="282" t="s">
        <v>107</v>
      </c>
      <c r="G83" s="282"/>
      <c r="H83" s="282"/>
      <c r="I83" s="95">
        <f>P42+P48+P61+P62+P59</f>
        <v>1044843.6000000001</v>
      </c>
      <c r="J83" s="96">
        <f>I83*100/I81</f>
        <v>20.47812951476214</v>
      </c>
      <c r="K83" s="160">
        <f>J83+J82</f>
        <v>47.76025698776279</v>
      </c>
      <c r="L83" s="286" t="s">
        <v>170</v>
      </c>
      <c r="M83" s="286"/>
      <c r="N83" s="286"/>
      <c r="O83" s="159" t="s">
        <v>304</v>
      </c>
      <c r="P83" s="98"/>
      <c r="Q83" s="94"/>
      <c r="R83" s="94"/>
      <c r="S83" s="93"/>
    </row>
    <row r="84" spans="6:19" ht="29.25" customHeight="1">
      <c r="F84" s="282" t="s">
        <v>171</v>
      </c>
      <c r="G84" s="282"/>
      <c r="H84" s="282"/>
      <c r="I84" s="92">
        <f>P22+P21+P23+P24</f>
        <v>1346801.1199999999</v>
      </c>
      <c r="J84" s="91">
        <f>I84*100/I81</f>
        <v>26.396264250445434</v>
      </c>
      <c r="K84" s="97"/>
      <c r="L84" s="89"/>
      <c r="M84" s="89"/>
      <c r="O84" s="39"/>
      <c r="P84" s="93"/>
      <c r="Q84" s="94"/>
      <c r="R84" s="93"/>
      <c r="S84" s="93"/>
    </row>
    <row r="85" spans="6:19" ht="28.5" customHeight="1">
      <c r="F85" s="282" t="s">
        <v>172</v>
      </c>
      <c r="G85" s="282"/>
      <c r="H85" s="282"/>
      <c r="I85" s="92">
        <f>I81-I82-I83-I84</f>
        <v>1318596.6699999997</v>
      </c>
      <c r="J85" s="91">
        <f>I85*100/I81</f>
        <v>25.843478761791783</v>
      </c>
      <c r="K85" s="97">
        <f>J84+J85</f>
        <v>52.23974301223721</v>
      </c>
      <c r="L85" s="89" t="s">
        <v>173</v>
      </c>
      <c r="M85" s="99"/>
      <c r="N85" s="100"/>
      <c r="O85" s="39"/>
      <c r="P85" s="93"/>
      <c r="Q85" s="101"/>
      <c r="R85" s="98"/>
      <c r="S85" s="93"/>
    </row>
    <row r="86" spans="6:19" ht="15.75">
      <c r="F86" s="161" t="s">
        <v>305</v>
      </c>
      <c r="G86" s="161"/>
      <c r="H86" s="161"/>
      <c r="I86" s="102"/>
      <c r="J86" s="103"/>
      <c r="K86" s="89"/>
      <c r="L86" s="89"/>
      <c r="M86" s="89"/>
      <c r="O86" s="39"/>
      <c r="P86" s="93"/>
      <c r="Q86" s="94"/>
      <c r="R86" s="94"/>
      <c r="S86" s="93"/>
    </row>
    <row r="87" spans="6:19" ht="15">
      <c r="F87" s="104"/>
      <c r="G87" s="89"/>
      <c r="H87" s="89"/>
      <c r="I87" s="99"/>
      <c r="J87" s="89"/>
      <c r="K87" s="89"/>
      <c r="L87" s="89"/>
      <c r="M87" s="89"/>
      <c r="O87" s="39"/>
      <c r="P87" s="93"/>
      <c r="Q87" s="94"/>
      <c r="R87" s="94"/>
      <c r="S87" s="93"/>
    </row>
    <row r="88" ht="15">
      <c r="I88" s="100">
        <f>I82+I83</f>
        <v>2436843.6</v>
      </c>
    </row>
  </sheetData>
  <sheetProtection/>
  <mergeCells count="41">
    <mergeCell ref="A10:J10"/>
    <mergeCell ref="K10:T10"/>
    <mergeCell ref="A5:T5"/>
    <mergeCell ref="A6:T6"/>
    <mergeCell ref="A7:T7"/>
    <mergeCell ref="A9:J9"/>
    <mergeCell ref="K9:T9"/>
    <mergeCell ref="A11:J11"/>
    <mergeCell ref="K11:T11"/>
    <mergeCell ref="A12:J12"/>
    <mergeCell ref="K12:T12"/>
    <mergeCell ref="A13:J13"/>
    <mergeCell ref="K13:T13"/>
    <mergeCell ref="A14:J14"/>
    <mergeCell ref="K14:T14"/>
    <mergeCell ref="A15:J15"/>
    <mergeCell ref="K15:T15"/>
    <mergeCell ref="A17:A19"/>
    <mergeCell ref="B17:E17"/>
    <mergeCell ref="F17:F19"/>
    <mergeCell ref="G17:G19"/>
    <mergeCell ref="H17:H19"/>
    <mergeCell ref="I17:R17"/>
    <mergeCell ref="S17:S19"/>
    <mergeCell ref="T17:T18"/>
    <mergeCell ref="B18:B19"/>
    <mergeCell ref="C18:C19"/>
    <mergeCell ref="D18:D19"/>
    <mergeCell ref="E18:E19"/>
    <mergeCell ref="F85:H85"/>
    <mergeCell ref="P18:P19"/>
    <mergeCell ref="Q18:R18"/>
    <mergeCell ref="F81:H81"/>
    <mergeCell ref="F82:H82"/>
    <mergeCell ref="F83:H83"/>
    <mergeCell ref="L83:N83"/>
    <mergeCell ref="I18:I19"/>
    <mergeCell ref="K18:L18"/>
    <mergeCell ref="M18:M19"/>
    <mergeCell ref="N18:O18"/>
    <mergeCell ref="F84:H84"/>
  </mergeCells>
  <hyperlinks>
    <hyperlink ref="K12" r:id="rId1" display="centrpz@mail.ru"/>
  </hyperlinks>
  <printOptions/>
  <pageMargins left="0.7" right="0.7" top="0.75" bottom="0.75" header="0.3" footer="0.3"/>
  <pageSetup fitToHeight="0" fitToWidth="1" horizontalDpi="600" verticalDpi="600" orientation="landscape" paperSize="9" scale="2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Яна</cp:lastModifiedBy>
  <cp:lastPrinted>2019-12-19T09:34:51Z</cp:lastPrinted>
  <dcterms:created xsi:type="dcterms:W3CDTF">2011-01-28T08:18:11Z</dcterms:created>
  <dcterms:modified xsi:type="dcterms:W3CDTF">2020-02-27T13:24:08Z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